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ija_000\Desktop\"/>
    </mc:Choice>
  </mc:AlternateContent>
  <bookViews>
    <workbookView xWindow="240" yWindow="375" windowWidth="18795" windowHeight="12270"/>
  </bookViews>
  <sheets>
    <sheet name="PFI" sheetId="15" r:id="rId1"/>
    <sheet name="Vertetie_ienemumi" sheetId="3" r:id="rId2"/>
    <sheet name="IIN_ienemumi" sheetId="7" r:id="rId3"/>
    <sheet name="IIN_SK_koeficienti" sheetId="11" r:id="rId4"/>
    <sheet name="Iedzivotaju_skaits_struktura" sheetId="6" r:id="rId5"/>
  </sheets>
  <calcPr calcId="152511"/>
</workbook>
</file>

<file path=xl/calcChain.xml><?xml version="1.0" encoding="utf-8"?>
<calcChain xmlns="http://schemas.openxmlformats.org/spreadsheetml/2006/main">
  <c r="D5" i="7" l="1"/>
  <c r="H9" i="11"/>
  <c r="I9" i="11"/>
  <c r="K9" i="11"/>
  <c r="H10" i="11"/>
  <c r="I10" i="11"/>
  <c r="K10" i="11"/>
  <c r="H11" i="11"/>
  <c r="I11" i="11"/>
  <c r="K11" i="11"/>
  <c r="H12" i="11"/>
  <c r="I12" i="11"/>
  <c r="K12" i="11"/>
  <c r="H13" i="11"/>
  <c r="I13" i="11"/>
  <c r="K13" i="11"/>
  <c r="H14" i="11"/>
  <c r="I14" i="11"/>
  <c r="K14" i="11"/>
  <c r="H15" i="11"/>
  <c r="I15" i="11"/>
  <c r="K15" i="11"/>
  <c r="H16" i="11"/>
  <c r="I16" i="11"/>
  <c r="K16" i="11"/>
  <c r="H17" i="11"/>
  <c r="I17" i="11"/>
  <c r="K17" i="11"/>
  <c r="H18" i="11"/>
  <c r="I18" i="11"/>
  <c r="K18" i="11"/>
  <c r="H19" i="11"/>
  <c r="I19" i="11"/>
  <c r="K19" i="11"/>
  <c r="H20" i="11"/>
  <c r="I20" i="11"/>
  <c r="K20" i="11"/>
  <c r="H21" i="11"/>
  <c r="I21" i="11"/>
  <c r="K21" i="11"/>
  <c r="H22" i="11"/>
  <c r="I22" i="11"/>
  <c r="K22" i="11"/>
  <c r="H23" i="11"/>
  <c r="I23" i="11"/>
  <c r="K23" i="11"/>
  <c r="H24" i="11"/>
  <c r="I24" i="11"/>
  <c r="K24" i="11"/>
  <c r="H25" i="11"/>
  <c r="I25" i="11"/>
  <c r="K25" i="11"/>
  <c r="H26" i="11"/>
  <c r="I26" i="11"/>
  <c r="K26" i="11"/>
  <c r="H27" i="11"/>
  <c r="I27" i="11"/>
  <c r="K27" i="11"/>
  <c r="H28" i="11"/>
  <c r="I28" i="11"/>
  <c r="K28" i="11"/>
  <c r="H29" i="11"/>
  <c r="I29" i="11"/>
  <c r="K29" i="11"/>
  <c r="H30" i="11"/>
  <c r="I30" i="11"/>
  <c r="K30" i="11"/>
  <c r="H31" i="11"/>
  <c r="I31" i="11"/>
  <c r="K31" i="11"/>
  <c r="H32" i="11"/>
  <c r="I32" i="11"/>
  <c r="K32" i="11"/>
  <c r="H33" i="11"/>
  <c r="I33" i="11"/>
  <c r="K33" i="11"/>
  <c r="H34" i="11"/>
  <c r="I34" i="11"/>
  <c r="K34" i="11"/>
  <c r="H35" i="11"/>
  <c r="I35" i="11"/>
  <c r="K35" i="11"/>
  <c r="H36" i="11"/>
  <c r="I36" i="11"/>
  <c r="K36" i="11"/>
  <c r="H37" i="11"/>
  <c r="I37" i="11"/>
  <c r="K37" i="11"/>
  <c r="H38" i="11"/>
  <c r="I38" i="11"/>
  <c r="K38" i="11"/>
  <c r="H39" i="11"/>
  <c r="I39" i="11"/>
  <c r="K39" i="11"/>
  <c r="H40" i="11"/>
  <c r="I40" i="11"/>
  <c r="K40" i="11"/>
  <c r="H41" i="11"/>
  <c r="I41" i="11"/>
  <c r="K41" i="11"/>
  <c r="H42" i="11"/>
  <c r="I42" i="11"/>
  <c r="K42" i="11"/>
  <c r="H43" i="11"/>
  <c r="I43" i="11"/>
  <c r="K43" i="11"/>
  <c r="H44" i="11"/>
  <c r="I44" i="11"/>
  <c r="K44" i="11"/>
  <c r="H45" i="11"/>
  <c r="I45" i="11"/>
  <c r="K45" i="11"/>
  <c r="H46" i="11"/>
  <c r="I46" i="11"/>
  <c r="K46" i="11"/>
  <c r="H47" i="11"/>
  <c r="I47" i="11"/>
  <c r="K47" i="11"/>
  <c r="H48" i="11"/>
  <c r="I48" i="11"/>
  <c r="K48" i="11"/>
  <c r="H49" i="11"/>
  <c r="I49" i="11"/>
  <c r="K49" i="11"/>
  <c r="H50" i="11"/>
  <c r="I50" i="11"/>
  <c r="K50" i="11"/>
  <c r="H51" i="11"/>
  <c r="I51" i="11"/>
  <c r="K51" i="11"/>
  <c r="H52" i="11"/>
  <c r="I52" i="11"/>
  <c r="K52" i="11"/>
  <c r="H53" i="11"/>
  <c r="I53" i="11"/>
  <c r="K53" i="11"/>
  <c r="H54" i="11"/>
  <c r="I54" i="11"/>
  <c r="K54" i="11"/>
  <c r="H55" i="11"/>
  <c r="I55" i="11"/>
  <c r="K55" i="11"/>
  <c r="H56" i="11"/>
  <c r="I56" i="11"/>
  <c r="K56" i="11"/>
  <c r="H57" i="11"/>
  <c r="I57" i="11"/>
  <c r="K57" i="11"/>
  <c r="H58" i="11"/>
  <c r="I58" i="11"/>
  <c r="K58" i="11"/>
  <c r="H59" i="11"/>
  <c r="I59" i="11"/>
  <c r="K59" i="11"/>
  <c r="H60" i="11"/>
  <c r="I60" i="11"/>
  <c r="K60" i="11"/>
  <c r="H61" i="11"/>
  <c r="I61" i="11"/>
  <c r="K61" i="11"/>
  <c r="H62" i="11"/>
  <c r="I62" i="11"/>
  <c r="K62" i="11"/>
  <c r="H63" i="11"/>
  <c r="I63" i="11"/>
  <c r="K63" i="11"/>
  <c r="H64" i="11"/>
  <c r="I64" i="11"/>
  <c r="K64" i="11"/>
  <c r="H65" i="11"/>
  <c r="I65" i="11"/>
  <c r="K65" i="11"/>
  <c r="H66" i="11"/>
  <c r="I66" i="11"/>
  <c r="K66" i="11"/>
  <c r="H67" i="11"/>
  <c r="I67" i="11"/>
  <c r="K67" i="11"/>
  <c r="H68" i="11"/>
  <c r="I68" i="11"/>
  <c r="K68" i="11"/>
  <c r="H69" i="11"/>
  <c r="I69" i="11"/>
  <c r="K69" i="11"/>
  <c r="H70" i="11"/>
  <c r="I70" i="11"/>
  <c r="K70" i="11"/>
  <c r="H71" i="11"/>
  <c r="I71" i="11"/>
  <c r="K71" i="11"/>
  <c r="H72" i="11"/>
  <c r="I72" i="11"/>
  <c r="K72" i="11"/>
  <c r="H73" i="11"/>
  <c r="I73" i="11"/>
  <c r="K73" i="11"/>
  <c r="H74" i="11"/>
  <c r="I74" i="11"/>
  <c r="K74" i="11"/>
  <c r="H75" i="11"/>
  <c r="I75" i="11"/>
  <c r="K75" i="11"/>
  <c r="H76" i="11"/>
  <c r="I76" i="11"/>
  <c r="K76" i="11"/>
  <c r="H77" i="11"/>
  <c r="I77" i="11"/>
  <c r="K77" i="11"/>
  <c r="H78" i="11"/>
  <c r="I78" i="11"/>
  <c r="K78" i="11"/>
  <c r="H79" i="11"/>
  <c r="I79" i="11"/>
  <c r="K79" i="11"/>
  <c r="H80" i="11"/>
  <c r="I80" i="11"/>
  <c r="K80" i="11"/>
  <c r="H81" i="11"/>
  <c r="I81" i="11"/>
  <c r="K81" i="11"/>
  <c r="H82" i="11"/>
  <c r="I82" i="11"/>
  <c r="K82" i="11"/>
  <c r="H83" i="11"/>
  <c r="I83" i="11"/>
  <c r="K83" i="11"/>
  <c r="H84" i="11"/>
  <c r="I84" i="11"/>
  <c r="K84" i="11"/>
  <c r="H85" i="11"/>
  <c r="I85" i="11"/>
  <c r="K85" i="11"/>
  <c r="H86" i="11"/>
  <c r="I86" i="11"/>
  <c r="K86" i="11"/>
  <c r="H87" i="11"/>
  <c r="I87" i="11"/>
  <c r="K87" i="11"/>
  <c r="H88" i="11"/>
  <c r="I88" i="11"/>
  <c r="K88" i="11"/>
  <c r="H89" i="11"/>
  <c r="I89" i="11"/>
  <c r="K89" i="11"/>
  <c r="H90" i="11"/>
  <c r="I90" i="11"/>
  <c r="K90" i="11"/>
  <c r="H91" i="11"/>
  <c r="I91" i="11"/>
  <c r="K91" i="11"/>
  <c r="H92" i="11"/>
  <c r="I92" i="11"/>
  <c r="K92" i="11"/>
  <c r="H93" i="11"/>
  <c r="I93" i="11"/>
  <c r="K93" i="11"/>
  <c r="H94" i="11"/>
  <c r="I94" i="11"/>
  <c r="K94" i="11"/>
  <c r="H95" i="11"/>
  <c r="I95" i="11"/>
  <c r="K95" i="11"/>
  <c r="H96" i="11"/>
  <c r="I96" i="11"/>
  <c r="K96" i="11"/>
  <c r="H97" i="11"/>
  <c r="I97" i="11"/>
  <c r="K97" i="11"/>
  <c r="H98" i="11"/>
  <c r="I98" i="11"/>
  <c r="K98" i="11"/>
  <c r="H99" i="11"/>
  <c r="I99" i="11"/>
  <c r="K99" i="11"/>
  <c r="H100" i="11"/>
  <c r="I100" i="11"/>
  <c r="K100" i="11"/>
  <c r="H101" i="11"/>
  <c r="I101" i="11"/>
  <c r="K101" i="11"/>
  <c r="H102" i="11"/>
  <c r="I102" i="11"/>
  <c r="K102" i="11"/>
  <c r="H103" i="11"/>
  <c r="I103" i="11"/>
  <c r="K103" i="11"/>
  <c r="H104" i="11"/>
  <c r="I104" i="11"/>
  <c r="K104" i="11"/>
  <c r="H105" i="11"/>
  <c r="I105" i="11"/>
  <c r="K105" i="11"/>
  <c r="H106" i="11"/>
  <c r="I106" i="11"/>
  <c r="K106" i="11"/>
  <c r="H107" i="11"/>
  <c r="I107" i="11"/>
  <c r="K107" i="11"/>
  <c r="H108" i="11"/>
  <c r="I108" i="11"/>
  <c r="K108" i="11"/>
  <c r="H109" i="11"/>
  <c r="I109" i="11"/>
  <c r="K109" i="11"/>
  <c r="H110" i="11"/>
  <c r="I110" i="11"/>
  <c r="K110" i="11"/>
  <c r="H111" i="11"/>
  <c r="I111" i="11"/>
  <c r="K111" i="11"/>
  <c r="H112" i="11"/>
  <c r="I112" i="11"/>
  <c r="K112" i="11"/>
  <c r="H113" i="11"/>
  <c r="I113" i="11"/>
  <c r="K113" i="11"/>
  <c r="H114" i="11"/>
  <c r="I114" i="11"/>
  <c r="K114" i="11"/>
  <c r="H115" i="11"/>
  <c r="I115" i="11"/>
  <c r="K115" i="11"/>
  <c r="H116" i="11"/>
  <c r="I116" i="11"/>
  <c r="K116" i="11"/>
  <c r="H117" i="11"/>
  <c r="I117" i="11"/>
  <c r="K117" i="11"/>
  <c r="H118" i="11"/>
  <c r="I118" i="11"/>
  <c r="K118" i="11"/>
  <c r="H119" i="11"/>
  <c r="I119" i="11"/>
  <c r="K119" i="11"/>
  <c r="H120" i="11"/>
  <c r="I120" i="11"/>
  <c r="K120" i="11"/>
  <c r="H121" i="11"/>
  <c r="I121" i="11"/>
  <c r="K121" i="11"/>
  <c r="H122" i="11"/>
  <c r="I122" i="11"/>
  <c r="K122" i="11"/>
  <c r="H123" i="11"/>
  <c r="I123" i="11"/>
  <c r="K123" i="11"/>
  <c r="H124" i="11"/>
  <c r="I124" i="11"/>
  <c r="K124" i="11"/>
  <c r="H125" i="11"/>
  <c r="I125" i="11"/>
  <c r="K125" i="11"/>
  <c r="H126" i="11"/>
  <c r="I126" i="11"/>
  <c r="K126" i="11"/>
  <c r="H127" i="11"/>
  <c r="I127" i="11"/>
  <c r="K127" i="11"/>
  <c r="K128" i="11"/>
  <c r="L9" i="11"/>
  <c r="M9" i="11"/>
  <c r="C9" i="7"/>
  <c r="D9" i="7"/>
  <c r="C6" i="3"/>
  <c r="H6" i="3"/>
  <c r="I6" i="3"/>
  <c r="E11" i="15"/>
  <c r="L10" i="11"/>
  <c r="M10" i="11"/>
  <c r="C10" i="7"/>
  <c r="D10" i="7"/>
  <c r="C7" i="3"/>
  <c r="H7" i="3"/>
  <c r="I7" i="3"/>
  <c r="L11" i="11"/>
  <c r="M11" i="11"/>
  <c r="C11" i="7"/>
  <c r="D11" i="7"/>
  <c r="C8" i="3"/>
  <c r="H8" i="3"/>
  <c r="I8" i="3"/>
  <c r="L12" i="11"/>
  <c r="M12" i="11"/>
  <c r="C12" i="7"/>
  <c r="D12" i="7"/>
  <c r="C9" i="3"/>
  <c r="H9" i="3"/>
  <c r="I9" i="3"/>
  <c r="L13" i="11"/>
  <c r="M13" i="11"/>
  <c r="C13" i="7"/>
  <c r="D13" i="7"/>
  <c r="C10" i="3"/>
  <c r="H10" i="3"/>
  <c r="I10" i="3"/>
  <c r="L14" i="11"/>
  <c r="M14" i="11"/>
  <c r="C14" i="7"/>
  <c r="D14" i="7"/>
  <c r="C11" i="3"/>
  <c r="H11" i="3"/>
  <c r="I11" i="3"/>
  <c r="L15" i="11"/>
  <c r="M15" i="11"/>
  <c r="C15" i="7"/>
  <c r="D15" i="7"/>
  <c r="C12" i="3"/>
  <c r="H12" i="3"/>
  <c r="I12" i="3"/>
  <c r="L16" i="11"/>
  <c r="M16" i="11"/>
  <c r="C16" i="7"/>
  <c r="D16" i="7"/>
  <c r="C13" i="3"/>
  <c r="H13" i="3"/>
  <c r="I13" i="3"/>
  <c r="L17" i="11"/>
  <c r="M17" i="11"/>
  <c r="C17" i="7"/>
  <c r="D17" i="7"/>
  <c r="C14" i="3"/>
  <c r="H14" i="3"/>
  <c r="I14" i="3"/>
  <c r="L48" i="11"/>
  <c r="M48" i="11"/>
  <c r="C48" i="7"/>
  <c r="D48" i="7"/>
  <c r="C46" i="3"/>
  <c r="H46" i="3"/>
  <c r="I46" i="3"/>
  <c r="L18" i="11"/>
  <c r="M18" i="11"/>
  <c r="C18" i="7"/>
  <c r="D18" i="7"/>
  <c r="C16" i="3"/>
  <c r="H16" i="3"/>
  <c r="I16" i="3"/>
  <c r="L19" i="11"/>
  <c r="M19" i="11"/>
  <c r="C19" i="7"/>
  <c r="D19" i="7"/>
  <c r="C17" i="3"/>
  <c r="H17" i="3"/>
  <c r="I17" i="3"/>
  <c r="L20" i="11"/>
  <c r="M20" i="11"/>
  <c r="C20" i="7"/>
  <c r="D20" i="7"/>
  <c r="C18" i="3"/>
  <c r="H18" i="3"/>
  <c r="I18" i="3"/>
  <c r="L21" i="11"/>
  <c r="M21" i="11"/>
  <c r="C21" i="7"/>
  <c r="D21" i="7"/>
  <c r="C19" i="3"/>
  <c r="H19" i="3"/>
  <c r="I19" i="3"/>
  <c r="L22" i="11"/>
  <c r="M22" i="11"/>
  <c r="C22" i="7"/>
  <c r="D22" i="7"/>
  <c r="C20" i="3"/>
  <c r="H20" i="3"/>
  <c r="I20" i="3"/>
  <c r="L23" i="11"/>
  <c r="M23" i="11"/>
  <c r="C23" i="7"/>
  <c r="D23" i="7"/>
  <c r="C21" i="3"/>
  <c r="H21" i="3"/>
  <c r="I21" i="3"/>
  <c r="L24" i="11"/>
  <c r="M24" i="11"/>
  <c r="C24" i="7"/>
  <c r="D24" i="7"/>
  <c r="C22" i="3"/>
  <c r="H22" i="3"/>
  <c r="I22" i="3"/>
  <c r="L25" i="11"/>
  <c r="M25" i="11"/>
  <c r="C25" i="7"/>
  <c r="D25" i="7"/>
  <c r="C23" i="3"/>
  <c r="H23" i="3"/>
  <c r="I23" i="3"/>
  <c r="L26" i="11"/>
  <c r="M26" i="11"/>
  <c r="C26" i="7"/>
  <c r="D26" i="7"/>
  <c r="C24" i="3"/>
  <c r="H24" i="3"/>
  <c r="I24" i="3"/>
  <c r="L27" i="11"/>
  <c r="M27" i="11"/>
  <c r="C27" i="7"/>
  <c r="D27" i="7"/>
  <c r="C25" i="3"/>
  <c r="H25" i="3"/>
  <c r="I25" i="3"/>
  <c r="L28" i="11"/>
  <c r="M28" i="11"/>
  <c r="C28" i="7"/>
  <c r="D28" i="7"/>
  <c r="C26" i="3"/>
  <c r="H26" i="3"/>
  <c r="I26" i="3"/>
  <c r="L29" i="11"/>
  <c r="M29" i="11"/>
  <c r="C29" i="7"/>
  <c r="D29" i="7"/>
  <c r="C27" i="3"/>
  <c r="H27" i="3"/>
  <c r="I27" i="3"/>
  <c r="L30" i="11"/>
  <c r="M30" i="11"/>
  <c r="C30" i="7"/>
  <c r="D30" i="7"/>
  <c r="C28" i="3"/>
  <c r="H28" i="3"/>
  <c r="I28" i="3"/>
  <c r="L31" i="11"/>
  <c r="M31" i="11"/>
  <c r="C31" i="7"/>
  <c r="D31" i="7"/>
  <c r="C29" i="3"/>
  <c r="H29" i="3"/>
  <c r="I29" i="3"/>
  <c r="L32" i="11"/>
  <c r="M32" i="11"/>
  <c r="C32" i="7"/>
  <c r="D32" i="7"/>
  <c r="C30" i="3"/>
  <c r="H30" i="3"/>
  <c r="I30" i="3"/>
  <c r="L33" i="11"/>
  <c r="M33" i="11"/>
  <c r="C33" i="7"/>
  <c r="D33" i="7"/>
  <c r="C31" i="3"/>
  <c r="H31" i="3"/>
  <c r="I31" i="3"/>
  <c r="L34" i="11"/>
  <c r="M34" i="11"/>
  <c r="C34" i="7"/>
  <c r="D34" i="7"/>
  <c r="C32" i="3"/>
  <c r="H32" i="3"/>
  <c r="I32" i="3"/>
  <c r="L35" i="11"/>
  <c r="M35" i="11"/>
  <c r="C35" i="7"/>
  <c r="D35" i="7"/>
  <c r="C33" i="3"/>
  <c r="H33" i="3"/>
  <c r="I33" i="3"/>
  <c r="L36" i="11"/>
  <c r="M36" i="11"/>
  <c r="C36" i="7"/>
  <c r="D36" i="7"/>
  <c r="C34" i="3"/>
  <c r="H34" i="3"/>
  <c r="I34" i="3"/>
  <c r="L37" i="11"/>
  <c r="M37" i="11"/>
  <c r="C37" i="7"/>
  <c r="D37" i="7"/>
  <c r="C35" i="3"/>
  <c r="H35" i="3"/>
  <c r="I35" i="3"/>
  <c r="L38" i="11"/>
  <c r="M38" i="11"/>
  <c r="C38" i="7"/>
  <c r="D38" i="7"/>
  <c r="C36" i="3"/>
  <c r="H36" i="3"/>
  <c r="I36" i="3"/>
  <c r="L39" i="11"/>
  <c r="M39" i="11"/>
  <c r="C39" i="7"/>
  <c r="D39" i="7"/>
  <c r="C37" i="3"/>
  <c r="H37" i="3"/>
  <c r="I37" i="3"/>
  <c r="L40" i="11"/>
  <c r="M40" i="11"/>
  <c r="C40" i="7"/>
  <c r="D40" i="7"/>
  <c r="C38" i="3"/>
  <c r="H38" i="3"/>
  <c r="I38" i="3"/>
  <c r="L41" i="11"/>
  <c r="M41" i="11"/>
  <c r="C41" i="7"/>
  <c r="D41" i="7"/>
  <c r="C39" i="3"/>
  <c r="H39" i="3"/>
  <c r="I39" i="3"/>
  <c r="L42" i="11"/>
  <c r="M42" i="11"/>
  <c r="C42" i="7"/>
  <c r="D42" i="7"/>
  <c r="C40" i="3"/>
  <c r="H40" i="3"/>
  <c r="I40" i="3"/>
  <c r="L43" i="11"/>
  <c r="M43" i="11"/>
  <c r="C43" i="7"/>
  <c r="D43" i="7"/>
  <c r="C41" i="3"/>
  <c r="H41" i="3"/>
  <c r="I41" i="3"/>
  <c r="L44" i="11"/>
  <c r="M44" i="11"/>
  <c r="C44" i="7"/>
  <c r="D44" i="7"/>
  <c r="C42" i="3"/>
  <c r="H42" i="3"/>
  <c r="I42" i="3"/>
  <c r="L45" i="11"/>
  <c r="M45" i="11"/>
  <c r="C45" i="7"/>
  <c r="D45" i="7"/>
  <c r="C43" i="3"/>
  <c r="H43" i="3"/>
  <c r="I43" i="3"/>
  <c r="L46" i="11"/>
  <c r="M46" i="11"/>
  <c r="C46" i="7"/>
  <c r="D46" i="7"/>
  <c r="C44" i="3"/>
  <c r="H44" i="3"/>
  <c r="I44" i="3"/>
  <c r="L47" i="11"/>
  <c r="M47" i="11"/>
  <c r="C47" i="7"/>
  <c r="D47" i="7"/>
  <c r="C45" i="3"/>
  <c r="H45" i="3"/>
  <c r="I45" i="3"/>
  <c r="L49" i="11"/>
  <c r="M49" i="11"/>
  <c r="C49" i="7"/>
  <c r="D49" i="7"/>
  <c r="C47" i="3"/>
  <c r="H47" i="3"/>
  <c r="I47" i="3"/>
  <c r="L50" i="11"/>
  <c r="M50" i="11"/>
  <c r="C50" i="7"/>
  <c r="D50" i="7"/>
  <c r="C48" i="3"/>
  <c r="H48" i="3"/>
  <c r="I48" i="3"/>
  <c r="L51" i="11"/>
  <c r="M51" i="11"/>
  <c r="C51" i="7"/>
  <c r="D51" i="7"/>
  <c r="C49" i="3"/>
  <c r="H49" i="3"/>
  <c r="I49" i="3"/>
  <c r="L52" i="11"/>
  <c r="M52" i="11"/>
  <c r="C52" i="7"/>
  <c r="D52" i="7"/>
  <c r="C50" i="3"/>
  <c r="H50" i="3"/>
  <c r="I50" i="3"/>
  <c r="L53" i="11"/>
  <c r="M53" i="11"/>
  <c r="C53" i="7"/>
  <c r="D53" i="7"/>
  <c r="C51" i="3"/>
  <c r="H51" i="3"/>
  <c r="I51" i="3"/>
  <c r="L54" i="11"/>
  <c r="M54" i="11"/>
  <c r="C54" i="7"/>
  <c r="D54" i="7"/>
  <c r="C52" i="3"/>
  <c r="H52" i="3"/>
  <c r="I52" i="3"/>
  <c r="L55" i="11"/>
  <c r="M55" i="11"/>
  <c r="C55" i="7"/>
  <c r="D55" i="7"/>
  <c r="C53" i="3"/>
  <c r="H53" i="3"/>
  <c r="I53" i="3"/>
  <c r="L56" i="11"/>
  <c r="M56" i="11"/>
  <c r="C56" i="7"/>
  <c r="D56" i="7"/>
  <c r="C54" i="3"/>
  <c r="H54" i="3"/>
  <c r="I54" i="3"/>
  <c r="L57" i="11"/>
  <c r="M57" i="11"/>
  <c r="C57" i="7"/>
  <c r="D57" i="7"/>
  <c r="C55" i="3"/>
  <c r="H55" i="3"/>
  <c r="I55" i="3"/>
  <c r="L58" i="11"/>
  <c r="M58" i="11"/>
  <c r="C58" i="7"/>
  <c r="D58" i="7"/>
  <c r="C56" i="3"/>
  <c r="H56" i="3"/>
  <c r="I56" i="3"/>
  <c r="L59" i="11"/>
  <c r="M59" i="11"/>
  <c r="C59" i="7"/>
  <c r="D59" i="7"/>
  <c r="C57" i="3"/>
  <c r="H57" i="3"/>
  <c r="I57" i="3"/>
  <c r="L60" i="11"/>
  <c r="M60" i="11"/>
  <c r="C60" i="7"/>
  <c r="D60" i="7"/>
  <c r="C58" i="3"/>
  <c r="H58" i="3"/>
  <c r="I58" i="3"/>
  <c r="L61" i="11"/>
  <c r="M61" i="11"/>
  <c r="C61" i="7"/>
  <c r="D61" i="7"/>
  <c r="C59" i="3"/>
  <c r="H59" i="3"/>
  <c r="I59" i="3"/>
  <c r="L62" i="11"/>
  <c r="M62" i="11"/>
  <c r="C62" i="7"/>
  <c r="D62" i="7"/>
  <c r="C60" i="3"/>
  <c r="H60" i="3"/>
  <c r="I60" i="3"/>
  <c r="L63" i="11"/>
  <c r="M63" i="11"/>
  <c r="C63" i="7"/>
  <c r="D63" i="7"/>
  <c r="C61" i="3"/>
  <c r="H61" i="3"/>
  <c r="I61" i="3"/>
  <c r="L64" i="11"/>
  <c r="M64" i="11"/>
  <c r="C64" i="7"/>
  <c r="D64" i="7"/>
  <c r="C62" i="3"/>
  <c r="H62" i="3"/>
  <c r="I62" i="3"/>
  <c r="L65" i="11"/>
  <c r="M65" i="11"/>
  <c r="C65" i="7"/>
  <c r="D65" i="7"/>
  <c r="C63" i="3"/>
  <c r="H63" i="3"/>
  <c r="I63" i="3"/>
  <c r="L66" i="11"/>
  <c r="M66" i="11"/>
  <c r="C66" i="7"/>
  <c r="D66" i="7"/>
  <c r="C64" i="3"/>
  <c r="H64" i="3"/>
  <c r="I64" i="3"/>
  <c r="L67" i="11"/>
  <c r="M67" i="11"/>
  <c r="C67" i="7"/>
  <c r="D67" i="7"/>
  <c r="C65" i="3"/>
  <c r="H65" i="3"/>
  <c r="I65" i="3"/>
  <c r="L68" i="11"/>
  <c r="M68" i="11"/>
  <c r="C68" i="7"/>
  <c r="D68" i="7"/>
  <c r="C66" i="3"/>
  <c r="H66" i="3"/>
  <c r="I66" i="3"/>
  <c r="L69" i="11"/>
  <c r="M69" i="11"/>
  <c r="C69" i="7"/>
  <c r="D69" i="7"/>
  <c r="C67" i="3"/>
  <c r="H67" i="3"/>
  <c r="I67" i="3"/>
  <c r="L70" i="11"/>
  <c r="M70" i="11"/>
  <c r="C70" i="7"/>
  <c r="D70" i="7"/>
  <c r="C68" i="3"/>
  <c r="H68" i="3"/>
  <c r="I68" i="3"/>
  <c r="L71" i="11"/>
  <c r="M71" i="11"/>
  <c r="C71" i="7"/>
  <c r="D71" i="7"/>
  <c r="C69" i="3"/>
  <c r="H69" i="3"/>
  <c r="I69" i="3"/>
  <c r="L72" i="11"/>
  <c r="M72" i="11"/>
  <c r="C72" i="7"/>
  <c r="D72" i="7"/>
  <c r="C70" i="3"/>
  <c r="H70" i="3"/>
  <c r="I70" i="3"/>
  <c r="L73" i="11"/>
  <c r="M73" i="11"/>
  <c r="C73" i="7"/>
  <c r="D73" i="7"/>
  <c r="C71" i="3"/>
  <c r="H71" i="3"/>
  <c r="I71" i="3"/>
  <c r="L74" i="11"/>
  <c r="M74" i="11"/>
  <c r="C74" i="7"/>
  <c r="D74" i="7"/>
  <c r="C72" i="3"/>
  <c r="H72" i="3"/>
  <c r="I72" i="3"/>
  <c r="L75" i="11"/>
  <c r="M75" i="11"/>
  <c r="C75" i="7"/>
  <c r="D75" i="7"/>
  <c r="C73" i="3"/>
  <c r="H73" i="3"/>
  <c r="I73" i="3"/>
  <c r="L76" i="11"/>
  <c r="M76" i="11"/>
  <c r="C76" i="7"/>
  <c r="D76" i="7"/>
  <c r="C74" i="3"/>
  <c r="H74" i="3"/>
  <c r="I74" i="3"/>
  <c r="C77" i="7"/>
  <c r="D77" i="7"/>
  <c r="C75" i="3"/>
  <c r="H75" i="3"/>
  <c r="I75" i="3"/>
  <c r="L78" i="11"/>
  <c r="M78" i="11"/>
  <c r="C78" i="7"/>
  <c r="D78" i="7"/>
  <c r="C76" i="3"/>
  <c r="H76" i="3"/>
  <c r="I76" i="3"/>
  <c r="L79" i="11"/>
  <c r="M79" i="11"/>
  <c r="C79" i="7"/>
  <c r="D79" i="7"/>
  <c r="C77" i="3"/>
  <c r="H77" i="3"/>
  <c r="I77" i="3"/>
  <c r="L80" i="11"/>
  <c r="M80" i="11"/>
  <c r="C80" i="7"/>
  <c r="D80" i="7"/>
  <c r="C78" i="3"/>
  <c r="H78" i="3"/>
  <c r="I78" i="3"/>
  <c r="L81" i="11"/>
  <c r="M81" i="11"/>
  <c r="C81" i="7"/>
  <c r="D81" i="7"/>
  <c r="C79" i="3"/>
  <c r="H79" i="3"/>
  <c r="I79" i="3"/>
  <c r="L82" i="11"/>
  <c r="M82" i="11"/>
  <c r="C82" i="7"/>
  <c r="D82" i="7"/>
  <c r="C80" i="3"/>
  <c r="H80" i="3"/>
  <c r="I80" i="3"/>
  <c r="L83" i="11"/>
  <c r="M83" i="11"/>
  <c r="C83" i="7"/>
  <c r="D83" i="7"/>
  <c r="C81" i="3"/>
  <c r="H81" i="3"/>
  <c r="I81" i="3"/>
  <c r="L84" i="11"/>
  <c r="M84" i="11"/>
  <c r="C84" i="7"/>
  <c r="D84" i="7"/>
  <c r="C82" i="3"/>
  <c r="H82" i="3"/>
  <c r="I82" i="3"/>
  <c r="L85" i="11"/>
  <c r="M85" i="11"/>
  <c r="C85" i="7"/>
  <c r="D85" i="7"/>
  <c r="C83" i="3"/>
  <c r="H83" i="3"/>
  <c r="I83" i="3"/>
  <c r="L86" i="11"/>
  <c r="M86" i="11"/>
  <c r="C86" i="7"/>
  <c r="D86" i="7"/>
  <c r="C84" i="3"/>
  <c r="H84" i="3"/>
  <c r="I84" i="3"/>
  <c r="L87" i="11"/>
  <c r="M87" i="11"/>
  <c r="C87" i="7"/>
  <c r="D87" i="7"/>
  <c r="C85" i="3"/>
  <c r="H85" i="3"/>
  <c r="I85" i="3"/>
  <c r="L88" i="11"/>
  <c r="M88" i="11"/>
  <c r="C88" i="7"/>
  <c r="D88" i="7"/>
  <c r="C86" i="3"/>
  <c r="H86" i="3"/>
  <c r="I86" i="3"/>
  <c r="L89" i="11"/>
  <c r="M89" i="11"/>
  <c r="C89" i="7"/>
  <c r="D89" i="7"/>
  <c r="C87" i="3"/>
  <c r="H87" i="3"/>
  <c r="I87" i="3"/>
  <c r="L90" i="11"/>
  <c r="M90" i="11"/>
  <c r="C90" i="7"/>
  <c r="D90" i="7"/>
  <c r="C88" i="3"/>
  <c r="H88" i="3"/>
  <c r="I88" i="3"/>
  <c r="L91" i="11"/>
  <c r="M91" i="11"/>
  <c r="C91" i="7"/>
  <c r="D91" i="7"/>
  <c r="C89" i="3"/>
  <c r="H89" i="3"/>
  <c r="I89" i="3"/>
  <c r="L92" i="11"/>
  <c r="M92" i="11"/>
  <c r="C92" i="7"/>
  <c r="D92" i="7"/>
  <c r="C90" i="3"/>
  <c r="H90" i="3"/>
  <c r="I90" i="3"/>
  <c r="L93" i="11"/>
  <c r="M93" i="11"/>
  <c r="C93" i="7"/>
  <c r="D93" i="7"/>
  <c r="C91" i="3"/>
  <c r="H91" i="3"/>
  <c r="I91" i="3"/>
  <c r="L94" i="11"/>
  <c r="M94" i="11"/>
  <c r="C94" i="7"/>
  <c r="D94" i="7"/>
  <c r="C92" i="3"/>
  <c r="H92" i="3"/>
  <c r="I92" i="3"/>
  <c r="L95" i="11"/>
  <c r="M95" i="11"/>
  <c r="C95" i="7"/>
  <c r="D95" i="7"/>
  <c r="C93" i="3"/>
  <c r="H93" i="3"/>
  <c r="I93" i="3"/>
  <c r="L96" i="11"/>
  <c r="M96" i="11"/>
  <c r="C96" i="7"/>
  <c r="D96" i="7"/>
  <c r="C94" i="3"/>
  <c r="H94" i="3"/>
  <c r="I94" i="3"/>
  <c r="L97" i="11"/>
  <c r="M97" i="11"/>
  <c r="C97" i="7"/>
  <c r="D97" i="7"/>
  <c r="C95" i="3"/>
  <c r="H95" i="3"/>
  <c r="I95" i="3"/>
  <c r="L98" i="11"/>
  <c r="M98" i="11"/>
  <c r="C98" i="7"/>
  <c r="D98" i="7"/>
  <c r="C96" i="3"/>
  <c r="H96" i="3"/>
  <c r="I96" i="3"/>
  <c r="L99" i="11"/>
  <c r="M99" i="11"/>
  <c r="C99" i="7"/>
  <c r="D99" i="7"/>
  <c r="C97" i="3"/>
  <c r="H97" i="3"/>
  <c r="I97" i="3"/>
  <c r="L100" i="11"/>
  <c r="M100" i="11"/>
  <c r="C100" i="7"/>
  <c r="D100" i="7"/>
  <c r="C98" i="3"/>
  <c r="H98" i="3"/>
  <c r="I98" i="3"/>
  <c r="L101" i="11"/>
  <c r="M101" i="11"/>
  <c r="C101" i="7"/>
  <c r="D101" i="7"/>
  <c r="C99" i="3"/>
  <c r="H99" i="3"/>
  <c r="I99" i="3"/>
  <c r="L102" i="11"/>
  <c r="M102" i="11"/>
  <c r="C102" i="7"/>
  <c r="D102" i="7"/>
  <c r="C100" i="3"/>
  <c r="H100" i="3"/>
  <c r="I100" i="3"/>
  <c r="L103" i="11"/>
  <c r="M103" i="11"/>
  <c r="C103" i="7"/>
  <c r="D103" i="7"/>
  <c r="C101" i="3"/>
  <c r="H101" i="3"/>
  <c r="I101" i="3"/>
  <c r="L104" i="11"/>
  <c r="M104" i="11"/>
  <c r="C104" i="7"/>
  <c r="D104" i="7"/>
  <c r="C102" i="3"/>
  <c r="H102" i="3"/>
  <c r="I102" i="3"/>
  <c r="L105" i="11"/>
  <c r="M105" i="11"/>
  <c r="C105" i="7"/>
  <c r="D105" i="7"/>
  <c r="C103" i="3"/>
  <c r="H103" i="3"/>
  <c r="I103" i="3"/>
  <c r="L106" i="11"/>
  <c r="M106" i="11"/>
  <c r="C106" i="7"/>
  <c r="D106" i="7"/>
  <c r="C104" i="3"/>
  <c r="H104" i="3"/>
  <c r="I104" i="3"/>
  <c r="L107" i="11"/>
  <c r="M107" i="11"/>
  <c r="C107" i="7"/>
  <c r="D107" i="7"/>
  <c r="C105" i="3"/>
  <c r="H105" i="3"/>
  <c r="I105" i="3"/>
  <c r="L108" i="11"/>
  <c r="M108" i="11"/>
  <c r="C108" i="7"/>
  <c r="D108" i="7"/>
  <c r="C106" i="3"/>
  <c r="H106" i="3"/>
  <c r="I106" i="3"/>
  <c r="L109" i="11"/>
  <c r="M109" i="11"/>
  <c r="C109" i="7"/>
  <c r="D109" i="7"/>
  <c r="C107" i="3"/>
  <c r="H107" i="3"/>
  <c r="I107" i="3"/>
  <c r="L110" i="11"/>
  <c r="M110" i="11"/>
  <c r="C110" i="7"/>
  <c r="D110" i="7"/>
  <c r="C108" i="3"/>
  <c r="H108" i="3"/>
  <c r="I108" i="3"/>
  <c r="L111" i="11"/>
  <c r="M111" i="11"/>
  <c r="C111" i="7"/>
  <c r="D111" i="7"/>
  <c r="C109" i="3"/>
  <c r="H109" i="3"/>
  <c r="I109" i="3"/>
  <c r="L112" i="11"/>
  <c r="M112" i="11"/>
  <c r="C112" i="7"/>
  <c r="D112" i="7"/>
  <c r="C110" i="3"/>
  <c r="H110" i="3"/>
  <c r="I110" i="3"/>
  <c r="L113" i="11"/>
  <c r="M113" i="11"/>
  <c r="C113" i="7"/>
  <c r="D113" i="7"/>
  <c r="C111" i="3"/>
  <c r="H111" i="3"/>
  <c r="I111" i="3"/>
  <c r="L114" i="11"/>
  <c r="M114" i="11"/>
  <c r="C114" i="7"/>
  <c r="D114" i="7"/>
  <c r="C112" i="3"/>
  <c r="H112" i="3"/>
  <c r="I112" i="3"/>
  <c r="L115" i="11"/>
  <c r="M115" i="11"/>
  <c r="C115" i="7"/>
  <c r="D115" i="7"/>
  <c r="C113" i="3"/>
  <c r="H113" i="3"/>
  <c r="I113" i="3"/>
  <c r="L116" i="11"/>
  <c r="M116" i="11"/>
  <c r="C116" i="7"/>
  <c r="D116" i="7"/>
  <c r="C114" i="3"/>
  <c r="H114" i="3"/>
  <c r="I114" i="3"/>
  <c r="L117" i="11"/>
  <c r="M117" i="11"/>
  <c r="C117" i="7"/>
  <c r="D117" i="7"/>
  <c r="C115" i="3"/>
  <c r="H115" i="3"/>
  <c r="I115" i="3"/>
  <c r="L118" i="11"/>
  <c r="M118" i="11"/>
  <c r="C118" i="7"/>
  <c r="D118" i="7"/>
  <c r="C116" i="3"/>
  <c r="H116" i="3"/>
  <c r="I116" i="3"/>
  <c r="L119" i="11"/>
  <c r="M119" i="11"/>
  <c r="C119" i="7"/>
  <c r="D119" i="7"/>
  <c r="C117" i="3"/>
  <c r="H117" i="3"/>
  <c r="I117" i="3"/>
  <c r="L120" i="11"/>
  <c r="M120" i="11"/>
  <c r="C120" i="7"/>
  <c r="D120" i="7"/>
  <c r="C118" i="3"/>
  <c r="H118" i="3"/>
  <c r="I118" i="3"/>
  <c r="L121" i="11"/>
  <c r="M121" i="11"/>
  <c r="C121" i="7"/>
  <c r="D121" i="7"/>
  <c r="C119" i="3"/>
  <c r="H119" i="3"/>
  <c r="I119" i="3"/>
  <c r="L122" i="11"/>
  <c r="M122" i="11"/>
  <c r="C122" i="7"/>
  <c r="D122" i="7"/>
  <c r="C120" i="3"/>
  <c r="H120" i="3"/>
  <c r="I120" i="3"/>
  <c r="L123" i="11"/>
  <c r="M123" i="11"/>
  <c r="C123" i="7"/>
  <c r="D123" i="7"/>
  <c r="C121" i="3"/>
  <c r="H121" i="3"/>
  <c r="I121" i="3"/>
  <c r="L124" i="11"/>
  <c r="M124" i="11"/>
  <c r="C124" i="7"/>
  <c r="D124" i="7"/>
  <c r="C122" i="3"/>
  <c r="H122" i="3"/>
  <c r="I122" i="3"/>
  <c r="L125" i="11"/>
  <c r="M125" i="11"/>
  <c r="C125" i="7"/>
  <c r="D125" i="7"/>
  <c r="C123" i="3"/>
  <c r="H123" i="3"/>
  <c r="I123" i="3"/>
  <c r="L126" i="11"/>
  <c r="M126" i="11"/>
  <c r="C126" i="7"/>
  <c r="D126" i="7"/>
  <c r="C124" i="3"/>
  <c r="H124" i="3"/>
  <c r="I124" i="3"/>
  <c r="L127" i="11"/>
  <c r="M127" i="11"/>
  <c r="C127" i="7"/>
  <c r="D127" i="7"/>
  <c r="C125" i="3"/>
  <c r="H125" i="3"/>
  <c r="I125" i="3"/>
  <c r="E12" i="15"/>
  <c r="H22" i="15"/>
  <c r="D22" i="15"/>
  <c r="D13" i="15"/>
  <c r="C14" i="6"/>
  <c r="C125" i="6"/>
  <c r="C4" i="6"/>
  <c r="L77"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3" i="11"/>
  <c r="G114" i="11"/>
  <c r="G115" i="11"/>
  <c r="G116" i="11"/>
  <c r="G117" i="11"/>
  <c r="G118" i="11"/>
  <c r="G119" i="11"/>
  <c r="G120" i="11"/>
  <c r="G121" i="11"/>
  <c r="G122" i="11"/>
  <c r="G123" i="11"/>
  <c r="G124" i="11"/>
  <c r="G125" i="11"/>
  <c r="G126" i="11"/>
  <c r="G127" i="11"/>
  <c r="G18" i="11"/>
  <c r="G10" i="11"/>
  <c r="G11" i="11"/>
  <c r="G12" i="11"/>
  <c r="G13" i="11"/>
  <c r="G14" i="11"/>
  <c r="G15" i="11"/>
  <c r="G16" i="11"/>
  <c r="G17" i="11"/>
  <c r="G9" i="11"/>
  <c r="M128" i="11"/>
  <c r="D8" i="7"/>
  <c r="H128" i="11"/>
  <c r="I128" i="11"/>
  <c r="G128" i="11"/>
  <c r="D128" i="11"/>
  <c r="E128" i="11"/>
  <c r="C128" i="11"/>
  <c r="L128" i="11"/>
  <c r="D125" i="6"/>
  <c r="E125" i="6"/>
  <c r="F125" i="6"/>
  <c r="D14" i="6"/>
  <c r="E14" i="6"/>
  <c r="F14" i="6"/>
  <c r="D15" i="3"/>
  <c r="E15" i="3"/>
  <c r="F15" i="3"/>
  <c r="G15" i="3"/>
  <c r="D126" i="3"/>
  <c r="D5" i="3"/>
  <c r="E126" i="3"/>
  <c r="E5" i="3"/>
  <c r="F126" i="3"/>
  <c r="F5" i="3"/>
  <c r="G126" i="3"/>
  <c r="H15" i="3"/>
  <c r="H126" i="3"/>
  <c r="H5" i="3"/>
  <c r="G5" i="3"/>
  <c r="F4" i="6"/>
  <c r="E4" i="6"/>
  <c r="D4" i="6"/>
  <c r="C126" i="3"/>
  <c r="I126" i="3"/>
  <c r="C8" i="7"/>
  <c r="C15" i="3"/>
  <c r="C5" i="3"/>
  <c r="I15" i="3"/>
  <c r="I5" i="3"/>
  <c r="E13" i="15" l="1"/>
  <c r="J22" i="15" l="1"/>
  <c r="I22" i="15" s="1"/>
  <c r="F22" i="15"/>
  <c r="E22" i="15" s="1"/>
  <c r="S157" i="15" l="1"/>
  <c r="E7" i="15"/>
  <c r="E6" i="15" l="1"/>
  <c r="E8" i="15" s="1"/>
</calcChain>
</file>

<file path=xl/sharedStrings.xml><?xml version="1.0" encoding="utf-8"?>
<sst xmlns="http://schemas.openxmlformats.org/spreadsheetml/2006/main" count="757" uniqueCount="368">
  <si>
    <t>N.p.k.</t>
  </si>
  <si>
    <t>Pašvaldība</t>
  </si>
  <si>
    <t xml:space="preserve">Daugavpils                              </t>
  </si>
  <si>
    <t xml:space="preserve">Jēkabpils                               </t>
  </si>
  <si>
    <t xml:space="preserve">Jelgava                                 </t>
  </si>
  <si>
    <t xml:space="preserve">Jūrmala                                 </t>
  </si>
  <si>
    <t xml:space="preserve">Liepāja                                 </t>
  </si>
  <si>
    <t xml:space="preserve">Rēzekne                                 </t>
  </si>
  <si>
    <t xml:space="preserve">Rīga                                    </t>
  </si>
  <si>
    <t>Valmiera</t>
  </si>
  <si>
    <t xml:space="preserve">Ventspils                               </t>
  </si>
  <si>
    <t>Republikas pilsētas kopā:</t>
  </si>
  <si>
    <t>Aglonas novads</t>
  </si>
  <si>
    <t>Aizkraukles novads</t>
  </si>
  <si>
    <t>Aizputes novads</t>
  </si>
  <si>
    <t>Aknīstes novads</t>
  </si>
  <si>
    <t>Alojas novads</t>
  </si>
  <si>
    <t>Alsungas novads</t>
  </si>
  <si>
    <t>Alūksnes novads</t>
  </si>
  <si>
    <t>Amatas novads</t>
  </si>
  <si>
    <t>Apes  novads</t>
  </si>
  <si>
    <t>Auces novads</t>
  </si>
  <si>
    <t>Ādažu novads</t>
  </si>
  <si>
    <t>Babītes novads</t>
  </si>
  <si>
    <t>Baldones novads</t>
  </si>
  <si>
    <t>Baltinavas novads</t>
  </si>
  <si>
    <t>Balvu novads</t>
  </si>
  <si>
    <t>Bauskas novads</t>
  </si>
  <si>
    <t>Beverīnas novads</t>
  </si>
  <si>
    <t>Brocēnu novads</t>
  </si>
  <si>
    <t>Burtnieku novads</t>
  </si>
  <si>
    <t>Carnikavas novads</t>
  </si>
  <si>
    <t>Cēsu novads</t>
  </si>
  <si>
    <t>Cesvaines novads</t>
  </si>
  <si>
    <t>Ciblas novads</t>
  </si>
  <si>
    <t>Dagdas novads</t>
  </si>
  <si>
    <t>Daugavpils novads</t>
  </si>
  <si>
    <t>Dobeles novads</t>
  </si>
  <si>
    <t>Dundagas novads</t>
  </si>
  <si>
    <t>Durbes novads</t>
  </si>
  <si>
    <t>Engures novads</t>
  </si>
  <si>
    <t>Ērgļu novads</t>
  </si>
  <si>
    <t>Garkalnes novads</t>
  </si>
  <si>
    <t>Grobiņas novads</t>
  </si>
  <si>
    <t>Gulbenes novads</t>
  </si>
  <si>
    <t>Iecavas novads</t>
  </si>
  <si>
    <t>Ikšķiles novads</t>
  </si>
  <si>
    <t>Inčukalna novads</t>
  </si>
  <si>
    <t>Ilūkstes novads</t>
  </si>
  <si>
    <t>Jaunjelgavas novads</t>
  </si>
  <si>
    <t>Jaunpiebalgas novads</t>
  </si>
  <si>
    <t>Jaunpils novads</t>
  </si>
  <si>
    <t>Jēkabpils novads</t>
  </si>
  <si>
    <t>Jelgavas novads</t>
  </si>
  <si>
    <t>Kandavas novads</t>
  </si>
  <si>
    <t>Kārsavas novads</t>
  </si>
  <si>
    <t>Kocēnu novads</t>
  </si>
  <si>
    <t>Kokneses novads</t>
  </si>
  <si>
    <t>Krāslavas novads</t>
  </si>
  <si>
    <t>Krimuldas novads</t>
  </si>
  <si>
    <t>Krustpils novads</t>
  </si>
  <si>
    <t>Kuldīgas novads</t>
  </si>
  <si>
    <t>Ķeguma novads</t>
  </si>
  <si>
    <t>Ķekavas novads</t>
  </si>
  <si>
    <t>Lielvārdes novads</t>
  </si>
  <si>
    <t>Līgatnes novads</t>
  </si>
  <si>
    <t>Limbažu novads</t>
  </si>
  <si>
    <t>Līvānu novads</t>
  </si>
  <si>
    <t>Lubānas novads</t>
  </si>
  <si>
    <t>Ludzas novads</t>
  </si>
  <si>
    <t>Madonas novads</t>
  </si>
  <si>
    <t>Mālpils novads</t>
  </si>
  <si>
    <t>Mārupes novads</t>
  </si>
  <si>
    <t>Mazsalacas novads</t>
  </si>
  <si>
    <t>Mērsraga novads</t>
  </si>
  <si>
    <t>Naukšēnu novads</t>
  </si>
  <si>
    <t>Neretas novads</t>
  </si>
  <si>
    <t>Nīcas novads</t>
  </si>
  <si>
    <t>Ogres novads</t>
  </si>
  <si>
    <t>Olaines novads</t>
  </si>
  <si>
    <t>Ozolnieku novads</t>
  </si>
  <si>
    <t>Pārgaujas novads</t>
  </si>
  <si>
    <t>Pāvilostas novads</t>
  </si>
  <si>
    <t>Pļaviņu novads</t>
  </si>
  <si>
    <t>Preiļu novads</t>
  </si>
  <si>
    <t>Priekules novads</t>
  </si>
  <si>
    <t>Priekuļu  novads</t>
  </si>
  <si>
    <t>Raunas novads</t>
  </si>
  <si>
    <t>Rēzeknes novads</t>
  </si>
  <si>
    <t>Riebiņu novads</t>
  </si>
  <si>
    <t>Rojas novads</t>
  </si>
  <si>
    <t>Ropažu novads</t>
  </si>
  <si>
    <t>Rucavas novads</t>
  </si>
  <si>
    <t>Rugāju novads</t>
  </si>
  <si>
    <t>Rundāles novads</t>
  </si>
  <si>
    <t>Rūjienas novads</t>
  </si>
  <si>
    <t>Salacgrīvas novads</t>
  </si>
  <si>
    <t>Salas novads</t>
  </si>
  <si>
    <t>Salaspils novads</t>
  </si>
  <si>
    <t>Saldus novads</t>
  </si>
  <si>
    <t>Saulkrastu novads</t>
  </si>
  <si>
    <t>Sējas novads</t>
  </si>
  <si>
    <t>Siguldas novads</t>
  </si>
  <si>
    <t>Skrīveru novads</t>
  </si>
  <si>
    <t>Skrundas novads</t>
  </si>
  <si>
    <t>Smiltenes novads</t>
  </si>
  <si>
    <t>Stopiņu novads</t>
  </si>
  <si>
    <t>Strenču novads</t>
  </si>
  <si>
    <t>Talsu novads</t>
  </si>
  <si>
    <t>Tērvetes novads</t>
  </si>
  <si>
    <t>Tukuma novads</t>
  </si>
  <si>
    <t>Vaiņodes novads</t>
  </si>
  <si>
    <t>Valkas novads</t>
  </si>
  <si>
    <t>Varakļānu novads</t>
  </si>
  <si>
    <t>Vārkavas novads</t>
  </si>
  <si>
    <t>Vecpiebalgas novads</t>
  </si>
  <si>
    <t>Vecumnieku novads</t>
  </si>
  <si>
    <t>Ventspils novads</t>
  </si>
  <si>
    <t>Viesītes novads</t>
  </si>
  <si>
    <t>Viļakas novads</t>
  </si>
  <si>
    <t>Viļānu novads</t>
  </si>
  <si>
    <t>Zilupes novads</t>
  </si>
  <si>
    <t>Novadi kopā:</t>
  </si>
  <si>
    <t>euro</t>
  </si>
  <si>
    <t>PFIF</t>
  </si>
  <si>
    <t>Novadi</t>
  </si>
  <si>
    <t>Kopā:</t>
  </si>
  <si>
    <r>
      <t xml:space="preserve">Provizoriskais pašvaldību finanšu izlīdzināšanas aprēķins 2015.gadam, </t>
    </r>
    <r>
      <rPr>
        <b/>
        <i/>
        <sz val="16"/>
        <color indexed="10"/>
        <rFont val="Times New Roman"/>
        <family val="1"/>
        <charset val="186"/>
      </rPr>
      <t>euro</t>
    </r>
  </si>
  <si>
    <t>% no kopējā PFIF</t>
  </si>
  <si>
    <t>Kopējā pašvaldību  FN</t>
  </si>
  <si>
    <t>VB dotācija</t>
  </si>
  <si>
    <t>Pašvaldību iemaksas</t>
  </si>
  <si>
    <t>Finanšu nepieciešamības dalījums:</t>
  </si>
  <si>
    <t>Kopā</t>
  </si>
  <si>
    <t>Republikas pils.</t>
  </si>
  <si>
    <t>Republikas pilsētas</t>
  </si>
  <si>
    <t xml:space="preserve">Novadi </t>
  </si>
  <si>
    <t>Kritēriji</t>
  </si>
  <si>
    <r>
      <t>Skaitliskās vērtības (</t>
    </r>
    <r>
      <rPr>
        <b/>
        <i/>
        <sz val="9"/>
        <rFont val="Times New Roman"/>
        <family val="1"/>
        <charset val="186"/>
      </rPr>
      <t>euro</t>
    </r>
    <r>
      <rPr>
        <b/>
        <sz val="9"/>
        <rFont val="Times New Roman"/>
        <family val="1"/>
        <charset val="186"/>
      </rPr>
      <t>)</t>
    </r>
  </si>
  <si>
    <t>uz 1 iedz.</t>
  </si>
  <si>
    <t xml:space="preserve">Kopā: </t>
  </si>
  <si>
    <t>Iedzīvotāju sk.</t>
  </si>
  <si>
    <t>Iedzīvotāju skaits</t>
  </si>
  <si>
    <t>Bērnu līdz 6.g.sk.</t>
  </si>
  <si>
    <t>Bērnu skaits līdz 6 g.</t>
  </si>
  <si>
    <t>Bērni un jaunieši 7-18.g.sk.</t>
  </si>
  <si>
    <t>Bērni 7-18 g.</t>
  </si>
  <si>
    <t>Iedz.virs darba spējas v.</t>
  </si>
  <si>
    <t>Vecie cilvēki</t>
  </si>
  <si>
    <t>Piezīmes:</t>
  </si>
  <si>
    <r>
      <t xml:space="preserve">Izlīdzināšanas aprēķinā izmantota 100% iedzīvotāju ienākuma nodokļa prognoze, taču </t>
    </r>
    <r>
      <rPr>
        <b/>
        <sz val="11"/>
        <rFont val="Times New Roman"/>
        <family val="1"/>
        <charset val="186"/>
      </rPr>
      <t>vēršam uzmanību</t>
    </r>
    <r>
      <rPr>
        <sz val="11"/>
        <rFont val="Times New Roman"/>
        <family val="1"/>
        <charset val="186"/>
      </rPr>
      <t xml:space="preserve">, ka saskaņā ar 2010.gada valsts budžeta likumu pašvaldībām tiek garantēti tikai 92% no iedzīvotāju ienākuma nodokļa ieņēmumiem. </t>
    </r>
  </si>
  <si>
    <t>Pašvaldības 2010.gadā veic iemaksas pašvaldību finanšu izlīdzināšanas fondā atbilstoši Ministru kabineta noteikumos “Noteikumi par pašvaldību finanšu izlīdzināšanas fonda ieņēmumiem un to sadales kārtību 2010.gadā” noteiktajam procentam no iedzīvotāju ienākuma nodokļa ieņēmumu faktiskās izpildes. Dotāciju no pašvaldību finanšu izlīdzināšanas fonda saņem atbilstoši minētos noteikumos noteiktajam procentam no pašvaldību izlīdzināšanas fondā iemaksātās summas.</t>
  </si>
  <si>
    <t>Izlīdzina līdz</t>
  </si>
  <si>
    <t>Iedzīvotāji</t>
  </si>
  <si>
    <t>Pašvaldības nosaukums</t>
  </si>
  <si>
    <r>
      <t xml:space="preserve">Vērtētie ieņēmumi, </t>
    </r>
    <r>
      <rPr>
        <b/>
        <i/>
        <sz val="9"/>
        <rFont val="Times New Roman"/>
        <family val="1"/>
        <charset val="186"/>
      </rPr>
      <t>euro</t>
    </r>
  </si>
  <si>
    <t>0-6</t>
  </si>
  <si>
    <t>7-18</t>
  </si>
  <si>
    <t>virs darba spējas vecuma</t>
  </si>
  <si>
    <r>
      <t xml:space="preserve">Vērtētie ieņēmumi uz 1 iedz., </t>
    </r>
    <r>
      <rPr>
        <b/>
        <i/>
        <sz val="9"/>
        <rFont val="Times New Roman"/>
        <family val="1"/>
        <charset val="186"/>
      </rPr>
      <t>euro</t>
    </r>
  </si>
  <si>
    <t>Pašvaldības izdevumu nepieciešamības īpatsvars, kopējos izdevumos</t>
  </si>
  <si>
    <r>
      <t xml:space="preserve">Pašvaldībai aprēķinātā FN kopā, </t>
    </r>
    <r>
      <rPr>
        <b/>
        <i/>
        <sz val="9"/>
        <rFont val="Times New Roman"/>
        <family val="1"/>
        <charset val="186"/>
      </rPr>
      <t>euro</t>
    </r>
  </si>
  <si>
    <t>Vērtētie ieņēmumi / FN, %</t>
  </si>
  <si>
    <r>
      <t xml:space="preserve">Ieņēmumu pārsniegums pār neizlīdzināmo augšējo robežu, </t>
    </r>
    <r>
      <rPr>
        <b/>
        <i/>
        <sz val="8"/>
        <rFont val="Times New Roman"/>
        <family val="1"/>
        <charset val="186"/>
      </rPr>
      <t>euro</t>
    </r>
  </si>
  <si>
    <r>
      <t xml:space="preserve">Ieņēmumu pārsniegums pār FN, </t>
    </r>
    <r>
      <rPr>
        <b/>
        <i/>
        <sz val="9"/>
        <rFont val="Times New Roman"/>
        <family val="1"/>
        <charset val="186"/>
      </rPr>
      <t>euro</t>
    </r>
  </si>
  <si>
    <r>
      <t xml:space="preserve">Pašvaldību iemaksas fondā, </t>
    </r>
    <r>
      <rPr>
        <b/>
        <i/>
        <sz val="9"/>
        <rFont val="Times New Roman"/>
        <family val="1"/>
        <charset val="186"/>
      </rPr>
      <t>euro</t>
    </r>
  </si>
  <si>
    <r>
      <t xml:space="preserve">35% no vērtētajiem, </t>
    </r>
    <r>
      <rPr>
        <b/>
        <i/>
        <sz val="9"/>
        <rFont val="Times New Roman"/>
        <family val="1"/>
        <charset val="186"/>
      </rPr>
      <t>euro</t>
    </r>
  </si>
  <si>
    <r>
      <t xml:space="preserve">Vērtētie ieņēmumi pēc iemaksām fondā, </t>
    </r>
    <r>
      <rPr>
        <b/>
        <i/>
        <sz val="9"/>
        <rFont val="Times New Roman"/>
        <family val="1"/>
        <charset val="186"/>
      </rPr>
      <t>euro</t>
    </r>
  </si>
  <si>
    <r>
      <t xml:space="preserve">Finanšu nepieciešamības neizlīdzināmā apakšējā robeža, </t>
    </r>
    <r>
      <rPr>
        <b/>
        <i/>
        <sz val="9"/>
        <rFont val="Times New Roman"/>
        <family val="1"/>
        <charset val="186"/>
      </rPr>
      <t>euro</t>
    </r>
  </si>
  <si>
    <r>
      <t xml:space="preserve">Nepieciešamā dotācija no fonda, līdz neizlīdzināmai apakšējai robežai, </t>
    </r>
    <r>
      <rPr>
        <b/>
        <i/>
        <sz val="9"/>
        <rFont val="Times New Roman"/>
        <family val="1"/>
        <charset val="186"/>
      </rPr>
      <t>euro</t>
    </r>
  </si>
  <si>
    <r>
      <t xml:space="preserve">Iemaksa fondā "+", dotācija no fonda "-", </t>
    </r>
    <r>
      <rPr>
        <b/>
        <i/>
        <sz val="9"/>
        <rFont val="Times New Roman"/>
        <family val="1"/>
        <charset val="186"/>
      </rPr>
      <t>euro</t>
    </r>
  </si>
  <si>
    <r>
      <t xml:space="preserve">Vērtētie ieņēmumi pēc izlīdzināšanas, </t>
    </r>
    <r>
      <rPr>
        <b/>
        <i/>
        <sz val="9"/>
        <rFont val="Times New Roman"/>
        <family val="1"/>
        <charset val="186"/>
      </rPr>
      <t>euro</t>
    </r>
  </si>
  <si>
    <t>Uz 1 iedzīv., euro</t>
  </si>
  <si>
    <t>Vērtētie ieņēmumi pēc izlīdzināšanas / FN, %</t>
  </si>
  <si>
    <r>
      <t xml:space="preserve">Dotācija pašvaldībām ar zemākajiem ieņēmumiem uz 1 iedz. pēc izlīdzināšana, </t>
    </r>
    <r>
      <rPr>
        <b/>
        <i/>
        <sz val="9"/>
        <rFont val="Times New Roman"/>
        <family val="1"/>
        <charset val="186"/>
      </rPr>
      <t>euro</t>
    </r>
  </si>
  <si>
    <t>Vērtētie ieņēmumi pēc izlīdzināšanas ar papildu dotācijām / FN, %</t>
  </si>
  <si>
    <t>Republikā kopā</t>
  </si>
  <si>
    <t>`</t>
  </si>
  <si>
    <t>Republikas pilsētās kopā</t>
  </si>
  <si>
    <t>Aizkraukles rajons</t>
  </si>
  <si>
    <t>Alūksnes rajons</t>
  </si>
  <si>
    <t>Balvu rajons</t>
  </si>
  <si>
    <t>Bauskas rajons</t>
  </si>
  <si>
    <t>Cēsu rajons</t>
  </si>
  <si>
    <t>Daugavpils rajons</t>
  </si>
  <si>
    <t>Dobeles rajons</t>
  </si>
  <si>
    <t>Gulbenes rajons</t>
  </si>
  <si>
    <t>Jelgavas rajons</t>
  </si>
  <si>
    <t>Jēkabpils rajons</t>
  </si>
  <si>
    <t>Krāslavas rajons</t>
  </si>
  <si>
    <t>Kuldīgas rajons</t>
  </si>
  <si>
    <t>Liepājas rajons</t>
  </si>
  <si>
    <t>Limbažu rajons</t>
  </si>
  <si>
    <t>Ludzas rajons</t>
  </si>
  <si>
    <t>Madonas rajons</t>
  </si>
  <si>
    <t>Ogres rajons</t>
  </si>
  <si>
    <t>Preiļu rajons</t>
  </si>
  <si>
    <t>Rēzeknes rajons</t>
  </si>
  <si>
    <t>Rīgas rajons</t>
  </si>
  <si>
    <t>Saldus rajons</t>
  </si>
  <si>
    <t>Talsu rajons</t>
  </si>
  <si>
    <t>Tukuma rajons</t>
  </si>
  <si>
    <t>Valkas rajons</t>
  </si>
  <si>
    <t>Valmieras rajons</t>
  </si>
  <si>
    <t>Ventspils rajons</t>
  </si>
  <si>
    <t>Novados kopā</t>
  </si>
  <si>
    <t>Pavisam kopā</t>
  </si>
  <si>
    <r>
      <t>Vērtēto ieņēmumu prognozes 2015.gadā (</t>
    </r>
    <r>
      <rPr>
        <b/>
        <i/>
        <sz val="14"/>
        <color indexed="10"/>
        <rFont val="Times New Roman"/>
        <family val="1"/>
        <charset val="186"/>
      </rPr>
      <t>euro</t>
    </r>
    <r>
      <rPr>
        <b/>
        <sz val="14"/>
        <color indexed="10"/>
        <rFont val="Times New Roman"/>
        <family val="1"/>
        <charset val="186"/>
      </rPr>
      <t>)</t>
    </r>
  </si>
  <si>
    <t>IIN kopā</t>
  </si>
  <si>
    <t>NĪN par zemi</t>
  </si>
  <si>
    <t>NĪN par ēkām</t>
  </si>
  <si>
    <t>NĪN par inženierbūvēm</t>
  </si>
  <si>
    <t>NĪN par mājokļiem</t>
  </si>
  <si>
    <t>NĪN kopā</t>
  </si>
  <si>
    <t>Vērtētie ieņēmumi kopā</t>
  </si>
  <si>
    <t>Īpatsvara koeficienti kopējos sadales kontā ieskaitītajos IIN ieņēmumos 2015.gada PFI aprēķinam</t>
  </si>
  <si>
    <t>IIN ieņēmumi kopā</t>
  </si>
  <si>
    <t>IIN ieņēmumu % pašvaldībām</t>
  </si>
  <si>
    <t>IIN ieņēmumi pašvaldībām</t>
  </si>
  <si>
    <t>Īpatsvara koeficients kopējos sadales kontā ieskaitītajos nodokļa ieņēmumos (%)</t>
  </si>
  <si>
    <r>
      <t xml:space="preserve">IIN kopā, </t>
    </r>
    <r>
      <rPr>
        <b/>
        <i/>
        <sz val="12"/>
        <color indexed="10"/>
        <rFont val="Times New Roman"/>
        <family val="1"/>
        <charset val="186"/>
      </rPr>
      <t>euro</t>
    </r>
  </si>
  <si>
    <t>Valsts ieņēmumu dienests</t>
  </si>
  <si>
    <t>1.Pielikums</t>
  </si>
  <si>
    <t>Nodokļu pārvalde (informācija atjaunota 2014.gada oktobrī)</t>
  </si>
  <si>
    <t xml:space="preserve">Informācija par 2013.gadā ieturēto un iemaksāto iedzīvotāju ienākuma nodokļa summu sadalījumu republikas administratīvajām teritorijām </t>
  </si>
  <si>
    <t>(Latos)</t>
  </si>
  <si>
    <t>(Euro)</t>
  </si>
  <si>
    <t>ATVK kods</t>
  </si>
  <si>
    <t>Administratīvās teritorijas nosaukums</t>
  </si>
  <si>
    <t>Pārskata periodā faktiski ieturētās  nodokļa summas  (pēc pārskatiem)</t>
  </si>
  <si>
    <t>Pārskata periodā budžetā faktiski iemaksātās nodokļa summas</t>
  </si>
  <si>
    <t>Atmaksāts pēc gada ienākumu deklarāciju datiem</t>
  </si>
  <si>
    <t>Koeficientu aprēķins</t>
  </si>
  <si>
    <t xml:space="preserve">Valmiera                                </t>
  </si>
  <si>
    <t xml:space="preserve">Aglonas nov.                            </t>
  </si>
  <si>
    <t xml:space="preserve">Aizkraukles nov.                        </t>
  </si>
  <si>
    <t xml:space="preserve">Aizputes nov.                           </t>
  </si>
  <si>
    <t xml:space="preserve">Aknīstes nov.                           </t>
  </si>
  <si>
    <t xml:space="preserve">Alojas nov.                             </t>
  </si>
  <si>
    <t xml:space="preserve">Alsungas nov.                           </t>
  </si>
  <si>
    <t xml:space="preserve">Alūksnes nov.                           </t>
  </si>
  <si>
    <t xml:space="preserve">Amatas nov.                             </t>
  </si>
  <si>
    <t xml:space="preserve">Apes nov.                               </t>
  </si>
  <si>
    <t xml:space="preserve">Auces nov.                              </t>
  </si>
  <si>
    <t>804400</t>
  </si>
  <si>
    <t xml:space="preserve">Ādažu nov.                              </t>
  </si>
  <si>
    <t>804900</t>
  </si>
  <si>
    <t xml:space="preserve">Babītes nov.                            </t>
  </si>
  <si>
    <t>800600</t>
  </si>
  <si>
    <t xml:space="preserve">Baldones nov.                           </t>
  </si>
  <si>
    <t xml:space="preserve">Baltinavas nov.                         </t>
  </si>
  <si>
    <t xml:space="preserve">Balvu nov.                              </t>
  </si>
  <si>
    <t xml:space="preserve">Bauskas nov.                            </t>
  </si>
  <si>
    <t xml:space="preserve">Beverīnas nov.                          </t>
  </si>
  <si>
    <t xml:space="preserve">Brocēnu nov.                            </t>
  </si>
  <si>
    <t xml:space="preserve">Burtnieku nov.                          </t>
  </si>
  <si>
    <t>805200</t>
  </si>
  <si>
    <t xml:space="preserve">Carnikavas nov.                         </t>
  </si>
  <si>
    <t xml:space="preserve">Cēsu nov.                               </t>
  </si>
  <si>
    <t xml:space="preserve">Cesvaines nov.                          </t>
  </si>
  <si>
    <t xml:space="preserve">Ciblas nov.                             </t>
  </si>
  <si>
    <t xml:space="preserve">Dagdas nov.                             </t>
  </si>
  <si>
    <t xml:space="preserve">Daugavpils nov.                         </t>
  </si>
  <si>
    <t xml:space="preserve">Dobeles nov.                            </t>
  </si>
  <si>
    <t xml:space="preserve">Dundagas nov.                           </t>
  </si>
  <si>
    <t xml:space="preserve">Durbes nov.                             </t>
  </si>
  <si>
    <t xml:space="preserve">Engures nov.                            </t>
  </si>
  <si>
    <t xml:space="preserve">Ērgļu nov.                              </t>
  </si>
  <si>
    <t>806000</t>
  </si>
  <si>
    <t xml:space="preserve">Garkalnes nov.                          </t>
  </si>
  <si>
    <t xml:space="preserve">Grobiņas nov.                           </t>
  </si>
  <si>
    <t xml:space="preserve">Gulbenes nov.                           </t>
  </si>
  <si>
    <t xml:space="preserve">Iecavas nov.                            </t>
  </si>
  <si>
    <t xml:space="preserve">Ikšķiles nov.                           </t>
  </si>
  <si>
    <t>801800</t>
  </si>
  <si>
    <t xml:space="preserve">Inčukalna nov.                          </t>
  </si>
  <si>
    <t xml:space="preserve">Ilūkstes nov.                           </t>
  </si>
  <si>
    <t xml:space="preserve">Jaunjelgavas nov.                       </t>
  </si>
  <si>
    <t xml:space="preserve">Jaunpiebalgas nov.                      </t>
  </si>
  <si>
    <t xml:space="preserve">Jaunpils nov.                           </t>
  </si>
  <si>
    <t xml:space="preserve">Jēkabpils nov.                          </t>
  </si>
  <si>
    <t xml:space="preserve">Jelgavas nov.                           </t>
  </si>
  <si>
    <t xml:space="preserve">Kandavas nov.                           </t>
  </si>
  <si>
    <t xml:space="preserve">Kārsavas nov.                           </t>
  </si>
  <si>
    <t xml:space="preserve">Kocēnu nov.                             </t>
  </si>
  <si>
    <t xml:space="preserve">Kokneses nov.                           </t>
  </si>
  <si>
    <t xml:space="preserve">Krāslavas nov.                          </t>
  </si>
  <si>
    <t>806900</t>
  </si>
  <si>
    <t xml:space="preserve">Krimuldas nov.                          </t>
  </si>
  <si>
    <t xml:space="preserve">Krustpils nov.                          </t>
  </si>
  <si>
    <t xml:space="preserve">Kuldīgas nov.                           </t>
  </si>
  <si>
    <t xml:space="preserve">Ķeguma nov.                             </t>
  </si>
  <si>
    <t>800800</t>
  </si>
  <si>
    <t xml:space="preserve">Ķekavas nov.                            </t>
  </si>
  <si>
    <t xml:space="preserve">Lielvārdes nov.                         </t>
  </si>
  <si>
    <t xml:space="preserve">Līgatnes nov.                           </t>
  </si>
  <si>
    <t xml:space="preserve">Limbažu nov.                            </t>
  </si>
  <si>
    <t xml:space="preserve">Līvānu nov.                             </t>
  </si>
  <si>
    <t xml:space="preserve">Lubānas nov.                            </t>
  </si>
  <si>
    <t xml:space="preserve">Ludzas nov.                             </t>
  </si>
  <si>
    <t xml:space="preserve">Madonas nov.                            </t>
  </si>
  <si>
    <t>807400</t>
  </si>
  <si>
    <t xml:space="preserve">Mālpils nov.                            </t>
  </si>
  <si>
    <t>807600</t>
  </si>
  <si>
    <t xml:space="preserve">Mārupes nov.                            </t>
  </si>
  <si>
    <t xml:space="preserve">Mazsalacas nov.                         </t>
  </si>
  <si>
    <t xml:space="preserve">Mērsraga nov.                           </t>
  </si>
  <si>
    <t xml:space="preserve">Naukšēnu nov.                           </t>
  </si>
  <si>
    <t xml:space="preserve">Neretas nov.                            </t>
  </si>
  <si>
    <t xml:space="preserve">Nīcas nov.                              </t>
  </si>
  <si>
    <t xml:space="preserve">Ogres nov.                              </t>
  </si>
  <si>
    <t>801000</t>
  </si>
  <si>
    <t xml:space="preserve">Olaines nov.                            </t>
  </si>
  <si>
    <t xml:space="preserve">Ozolnieku nov.                          </t>
  </si>
  <si>
    <t xml:space="preserve">Pārgaujas nov.                          </t>
  </si>
  <si>
    <t xml:space="preserve">Pāvilostas nov.                         </t>
  </si>
  <si>
    <t xml:space="preserve">Pļaviņu nov.                            </t>
  </si>
  <si>
    <t xml:space="preserve">Preiļu nov.                             </t>
  </si>
  <si>
    <t xml:space="preserve">Priekules nov.                          </t>
  </si>
  <si>
    <t xml:space="preserve">Priekuļu nov.                           </t>
  </si>
  <si>
    <t xml:space="preserve">Raunas nov.                             </t>
  </si>
  <si>
    <t xml:space="preserve">Rēzeknes nov.                           </t>
  </si>
  <si>
    <t xml:space="preserve">Riebiņu nov.                            </t>
  </si>
  <si>
    <t xml:space="preserve">Rojas nov.                              </t>
  </si>
  <si>
    <t>808400</t>
  </si>
  <si>
    <t xml:space="preserve">Ropažu nov.                             </t>
  </si>
  <si>
    <t xml:space="preserve">Rucavas nov.                            </t>
  </si>
  <si>
    <t xml:space="preserve">Rugāju nov.                             </t>
  </si>
  <si>
    <t xml:space="preserve">Rundāles nov.                           </t>
  </si>
  <si>
    <t xml:space="preserve">Rūjienas nov.                           </t>
  </si>
  <si>
    <t xml:space="preserve">Salacgrīvas nov.                        </t>
  </si>
  <si>
    <t xml:space="preserve">Salas nov.                              </t>
  </si>
  <si>
    <t>801200</t>
  </si>
  <si>
    <t xml:space="preserve">Salaspils nov.                          </t>
  </si>
  <si>
    <t xml:space="preserve">Saldus nov.                             </t>
  </si>
  <si>
    <t>801400</t>
  </si>
  <si>
    <t xml:space="preserve">Saulkrastu nov.                         </t>
  </si>
  <si>
    <t>809200</t>
  </si>
  <si>
    <t xml:space="preserve">Sējas nov.                              </t>
  </si>
  <si>
    <t>801601</t>
  </si>
  <si>
    <t xml:space="preserve">Siguldas nov.                           </t>
  </si>
  <si>
    <t xml:space="preserve">Skrīveru nov.                           </t>
  </si>
  <si>
    <t xml:space="preserve">Skrundas nov.                           </t>
  </si>
  <si>
    <t xml:space="preserve">Smiltenes nov.                          </t>
  </si>
  <si>
    <t>809600</t>
  </si>
  <si>
    <t xml:space="preserve">Stopiņu nov.                            </t>
  </si>
  <si>
    <t xml:space="preserve">Strenču nov.                            </t>
  </si>
  <si>
    <t xml:space="preserve">Talsu nov.                              </t>
  </si>
  <si>
    <t xml:space="preserve">Tērvetes nov.                           </t>
  </si>
  <si>
    <t xml:space="preserve">Tukuma nov.                             </t>
  </si>
  <si>
    <t xml:space="preserve">Vaiņodes nov.                           </t>
  </si>
  <si>
    <t xml:space="preserve">Valkas nov.                             </t>
  </si>
  <si>
    <t xml:space="preserve">Varakļānu nov.                          </t>
  </si>
  <si>
    <t xml:space="preserve">Vārkavas nov.                           </t>
  </si>
  <si>
    <t xml:space="preserve">Vecpiebalgas nov.                       </t>
  </si>
  <si>
    <t xml:space="preserve">Vecumnieku nov.                         </t>
  </si>
  <si>
    <t xml:space="preserve">Ventspils nov.                          </t>
  </si>
  <si>
    <t xml:space="preserve">Viesītes nov.                           </t>
  </si>
  <si>
    <t xml:space="preserve">Viļakas nov.                            </t>
  </si>
  <si>
    <t xml:space="preserve">Viļānu nov.                             </t>
  </si>
  <si>
    <t xml:space="preserve">Zilupes nov.                            </t>
  </si>
  <si>
    <t>Iedzīvotāju skaits un struktūra 2015.gada PFI aprēķinam</t>
  </si>
  <si>
    <t>Iedzīvotāju skaits uz 01.01.2014.</t>
  </si>
  <si>
    <t>Bērni no 0-6 gadiem</t>
  </si>
  <si>
    <t>Bērni un jaunieši no 7-18 gadiem</t>
  </si>
  <si>
    <t>Iedzīvotāji virs darbspējas vecuma</t>
  </si>
  <si>
    <r>
      <t xml:space="preserve">Dotācija novadiem, kam finanšu nepieciešamība zemāka par 99%, </t>
    </r>
    <r>
      <rPr>
        <b/>
        <i/>
        <sz val="9"/>
        <rFont val="Times New Roman"/>
        <family val="1"/>
        <charset val="186"/>
      </rPr>
      <t>euro</t>
    </r>
  </si>
  <si>
    <r>
      <t xml:space="preserve">Vērtētie ieņēmumi ar papildu dotācijām, </t>
    </r>
    <r>
      <rPr>
        <b/>
        <i/>
        <sz val="9"/>
        <color rgb="FFFF0000"/>
        <rFont val="Times New Roman"/>
        <family val="1"/>
        <charset val="186"/>
      </rPr>
      <t>euro</t>
    </r>
  </si>
</sst>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0_-;\-* #,##0_-;_-* &quot;-&quot;_-;_-@_-"/>
    <numFmt numFmtId="43" formatCode="_-* #,##0.00_-;\-* #,##0.00_-;_-* &quot;-&quot;??_-;_-@_-"/>
    <numFmt numFmtId="164" formatCode="0.00000000"/>
    <numFmt numFmtId="165" formatCode="0.0000"/>
    <numFmt numFmtId="166" formatCode="0.0000000"/>
    <numFmt numFmtId="167" formatCode="#,##0.0000000"/>
    <numFmt numFmtId="168" formatCode="0.0000000000"/>
    <numFmt numFmtId="169" formatCode="0.00000%"/>
    <numFmt numFmtId="170" formatCode="#,##0_ ;\-#,##0\ "/>
    <numFmt numFmtId="171" formatCode="#,##0.00000000"/>
    <numFmt numFmtId="172" formatCode="#,##0.0"/>
    <numFmt numFmtId="173" formatCode="_-* #,##0.00\ _L_s_-;\-* #,##0.00\ _L_s_-;_-* &quot;-&quot;??\ _L_s_-;_-@_-"/>
    <numFmt numFmtId="174" formatCode="#,###,###.0"/>
    <numFmt numFmtId="175" formatCode="0.0"/>
    <numFmt numFmtId="176" formatCode="0.000"/>
    <numFmt numFmtId="177" formatCode="0&quot;.&quot;0"/>
  </numFmts>
  <fonts count="122">
    <font>
      <sz val="10"/>
      <name val="Arial"/>
      <charset val="186"/>
    </font>
    <font>
      <sz val="11"/>
      <color theme="1"/>
      <name val="Calibri"/>
      <family val="2"/>
      <charset val="186"/>
      <scheme val="minor"/>
    </font>
    <font>
      <sz val="9"/>
      <name val="Times New Roman"/>
      <family val="1"/>
      <charset val="186"/>
    </font>
    <font>
      <b/>
      <sz val="9"/>
      <name val="Times New Roman"/>
      <family val="1"/>
      <charset val="186"/>
    </font>
    <font>
      <sz val="9"/>
      <color indexed="10"/>
      <name val="Times New Roman"/>
      <family val="1"/>
      <charset val="186"/>
    </font>
    <font>
      <b/>
      <sz val="8"/>
      <name val="Times New Roman"/>
      <family val="1"/>
      <charset val="186"/>
    </font>
    <font>
      <b/>
      <sz val="9"/>
      <name val="Times New Roman"/>
      <family val="1"/>
    </font>
    <font>
      <sz val="10"/>
      <name val="Times New Roman"/>
      <family val="1"/>
      <charset val="186"/>
    </font>
    <font>
      <b/>
      <i/>
      <sz val="9"/>
      <name val="Times New Roman"/>
      <family val="1"/>
      <charset val="186"/>
    </font>
    <font>
      <sz val="9"/>
      <color indexed="10"/>
      <name val="Times New Roman"/>
      <family val="1"/>
    </font>
    <font>
      <b/>
      <sz val="11"/>
      <name val="Times New Roman"/>
      <family val="1"/>
      <charset val="186"/>
    </font>
    <font>
      <sz val="8"/>
      <name val="Arial"/>
      <family val="2"/>
      <charset val="186"/>
    </font>
    <font>
      <b/>
      <sz val="12"/>
      <name val="Times New Roman"/>
      <family val="1"/>
      <charset val="186"/>
    </font>
    <font>
      <sz val="11"/>
      <name val="Times New Roman"/>
      <family val="1"/>
      <charset val="186"/>
    </font>
    <font>
      <sz val="10"/>
      <name val="Times New Roman"/>
      <family val="1"/>
    </font>
    <font>
      <i/>
      <sz val="9"/>
      <name val="Times New Roman"/>
      <family val="1"/>
      <charset val="186"/>
    </font>
    <font>
      <sz val="10"/>
      <name val="Arial"/>
      <family val="2"/>
      <charset val="186"/>
    </font>
    <font>
      <b/>
      <sz val="12"/>
      <color indexed="10"/>
      <name val="Times New Roman"/>
      <family val="1"/>
      <charset val="186"/>
    </font>
    <font>
      <sz val="11"/>
      <name val="Arial"/>
      <family val="2"/>
      <charset val="186"/>
    </font>
    <font>
      <b/>
      <i/>
      <sz val="11"/>
      <name val="Times New Roman"/>
      <family val="1"/>
      <charset val="186"/>
    </font>
    <font>
      <sz val="12"/>
      <name val="Times New Roman"/>
      <family val="1"/>
      <charset val="186"/>
    </font>
    <font>
      <b/>
      <sz val="12"/>
      <color indexed="8"/>
      <name val="Times New Roman"/>
      <family val="1"/>
      <charset val="186"/>
    </font>
    <font>
      <sz val="12"/>
      <color indexed="8"/>
      <name val="Times New Roman"/>
      <family val="1"/>
      <charset val="186"/>
    </font>
    <font>
      <b/>
      <sz val="16"/>
      <name val="Times New Roman"/>
      <family val="1"/>
      <charset val="186"/>
    </font>
    <font>
      <i/>
      <sz val="12"/>
      <name val="Times New Roman"/>
      <family val="1"/>
      <charset val="186"/>
    </font>
    <font>
      <i/>
      <sz val="10"/>
      <name val="Arial"/>
      <family val="2"/>
      <charset val="186"/>
    </font>
    <font>
      <b/>
      <sz val="14"/>
      <color indexed="10"/>
      <name val="Times New Roman"/>
      <family val="1"/>
      <charset val="186"/>
    </font>
    <font>
      <b/>
      <i/>
      <sz val="12"/>
      <color indexed="10"/>
      <name val="Times New Roman"/>
      <family val="1"/>
      <charset val="186"/>
    </font>
    <font>
      <b/>
      <i/>
      <sz val="14"/>
      <color indexed="10"/>
      <name val="Times New Roman"/>
      <family val="1"/>
      <charset val="186"/>
    </font>
    <font>
      <b/>
      <i/>
      <sz val="16"/>
      <color indexed="10"/>
      <name val="Times New Roman"/>
      <family val="1"/>
      <charset val="186"/>
    </font>
    <font>
      <b/>
      <i/>
      <sz val="8"/>
      <name val="Times New Roman"/>
      <family val="1"/>
      <charset val="186"/>
    </font>
    <font>
      <sz val="10"/>
      <color theme="1"/>
      <name val="Arial"/>
      <family val="2"/>
      <charset val="186"/>
    </font>
    <font>
      <b/>
      <sz val="9"/>
      <color rgb="FFFF0000"/>
      <name val="Times New Roman"/>
      <family val="1"/>
      <charset val="186"/>
    </font>
    <font>
      <b/>
      <i/>
      <sz val="11"/>
      <color theme="1"/>
      <name val="Times New Roman"/>
      <family val="1"/>
      <charset val="186"/>
    </font>
    <font>
      <sz val="9"/>
      <color rgb="FFFF0000"/>
      <name val="Times New Roman"/>
      <family val="1"/>
      <charset val="186"/>
    </font>
    <font>
      <b/>
      <sz val="12"/>
      <color theme="1"/>
      <name val="Times New Roman"/>
      <family val="1"/>
      <charset val="186"/>
    </font>
    <font>
      <sz val="12"/>
      <color theme="1"/>
      <name val="Times New Roman"/>
      <family val="1"/>
      <charset val="186"/>
    </font>
    <font>
      <sz val="11"/>
      <color theme="1"/>
      <name val="Times New Roman"/>
      <family val="1"/>
      <charset val="186"/>
    </font>
    <font>
      <b/>
      <sz val="14"/>
      <color rgb="FFFF0000"/>
      <name val="Times New Roman"/>
      <family val="1"/>
      <charset val="186"/>
    </font>
    <font>
      <b/>
      <sz val="16"/>
      <color rgb="FFFF0000"/>
      <name val="Times New Roman"/>
      <family val="1"/>
      <charset val="186"/>
    </font>
    <font>
      <b/>
      <sz val="12"/>
      <color rgb="FFFF0000"/>
      <name val="Times New Roman"/>
      <family val="1"/>
      <charset val="186"/>
    </font>
    <font>
      <b/>
      <i/>
      <sz val="9"/>
      <color rgb="FFFF0000"/>
      <name val="Times New Roman"/>
      <family val="1"/>
      <charset val="186"/>
    </font>
    <font>
      <sz val="12"/>
      <color rgb="FF0000FF"/>
      <name val="Times New Roman"/>
      <family val="1"/>
      <charset val="186"/>
    </font>
    <font>
      <sz val="10"/>
      <color rgb="FF0000FF"/>
      <name val="Arial"/>
      <family val="2"/>
      <charset val="186"/>
    </font>
    <font>
      <b/>
      <sz val="9"/>
      <color rgb="FFFF0000"/>
      <name val="Times New Roman"/>
      <family val="1"/>
    </font>
    <font>
      <b/>
      <sz val="11"/>
      <color theme="1"/>
      <name val="Times New Roman"/>
      <family val="1"/>
      <charset val="186"/>
    </font>
    <font>
      <sz val="9"/>
      <color rgb="FF0000FF"/>
      <name val="Times New Roman"/>
      <family val="1"/>
      <charset val="186"/>
    </font>
    <font>
      <b/>
      <sz val="9"/>
      <color rgb="FF0000FF"/>
      <name val="Times New Roman"/>
      <family val="1"/>
      <charset val="186"/>
    </font>
    <font>
      <i/>
      <sz val="10"/>
      <color rgb="FF0000FF"/>
      <name val="Times New Roman"/>
      <family val="1"/>
      <charset val="186"/>
    </font>
    <font>
      <sz val="12"/>
      <color rgb="FF000000"/>
      <name val="Times New Roman"/>
      <family val="1"/>
      <charset val="186"/>
    </font>
    <font>
      <b/>
      <sz val="12"/>
      <color rgb="FF0000FF"/>
      <name val="Times New Roman"/>
      <family val="1"/>
      <charset val="186"/>
    </font>
    <font>
      <sz val="10"/>
      <name val="BaltHelvetica"/>
    </font>
    <font>
      <sz val="12"/>
      <color theme="1"/>
      <name val="Times New Roman"/>
      <family val="2"/>
      <charset val="186"/>
    </font>
    <font>
      <sz val="10"/>
      <name val="BaltOptima"/>
      <charset val="186"/>
    </font>
    <font>
      <sz val="8"/>
      <name val="BaltGaramond"/>
      <family val="2"/>
    </font>
    <font>
      <sz val="10"/>
      <color indexed="8"/>
      <name val="Arial"/>
      <family val="2"/>
    </font>
    <font>
      <sz val="11"/>
      <color indexed="8"/>
      <name val="Calibri"/>
      <family val="2"/>
      <charset val="186"/>
    </font>
    <font>
      <sz val="10"/>
      <color indexed="9"/>
      <name val="Arial"/>
      <family val="2"/>
    </font>
    <font>
      <sz val="11"/>
      <color indexed="9"/>
      <name val="Calibri"/>
      <family val="2"/>
      <charset val="186"/>
    </font>
    <font>
      <sz val="11"/>
      <color indexed="8"/>
      <name val="Calibri"/>
      <family val="2"/>
    </font>
    <font>
      <sz val="11"/>
      <color indexed="9"/>
      <name val="Calibri"/>
      <family val="2"/>
    </font>
    <font>
      <sz val="11"/>
      <color indexed="16"/>
      <name val="Calibri"/>
      <family val="2"/>
    </font>
    <font>
      <sz val="11"/>
      <color indexed="37"/>
      <name val="Calibri"/>
      <family val="2"/>
    </font>
    <font>
      <b/>
      <sz val="11"/>
      <color indexed="53"/>
      <name val="Calibri"/>
      <family val="2"/>
    </font>
    <font>
      <b/>
      <sz val="11"/>
      <color indexed="17"/>
      <name val="Calibri"/>
      <family val="2"/>
    </font>
    <font>
      <b/>
      <sz val="11"/>
      <color indexed="9"/>
      <name val="Calibri"/>
      <family val="2"/>
    </font>
    <font>
      <sz val="8"/>
      <name val="BaltTimesRoman"/>
      <charset val="186"/>
    </font>
    <font>
      <sz val="10"/>
      <name val="BaltGaramond"/>
      <family val="2"/>
    </font>
    <font>
      <b/>
      <sz val="11"/>
      <color indexed="8"/>
      <name val="Calibri"/>
      <family val="2"/>
    </font>
    <font>
      <sz val="10"/>
      <name val="BaltGaramond"/>
      <family val="2"/>
      <charset val="186"/>
    </font>
    <font>
      <i/>
      <sz val="10"/>
      <color indexed="23"/>
      <name val="Arial"/>
      <family val="2"/>
    </font>
    <font>
      <i/>
      <sz val="11"/>
      <color indexed="23"/>
      <name val="Calibri"/>
      <family val="2"/>
      <charset val="186"/>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charset val="186"/>
    </font>
    <font>
      <u/>
      <sz val="8"/>
      <color indexed="12"/>
      <name val="BaltTimesRoman"/>
      <charset val="186"/>
    </font>
    <font>
      <sz val="11"/>
      <color indexed="48"/>
      <name val="Calibri"/>
      <family val="2"/>
    </font>
    <font>
      <sz val="11"/>
      <color indexed="53"/>
      <name val="Calibri"/>
      <family val="2"/>
    </font>
    <font>
      <sz val="11"/>
      <color indexed="60"/>
      <name val="Calibri"/>
      <family val="2"/>
    </font>
    <font>
      <sz val="11"/>
      <name val="Arial"/>
      <family val="2"/>
    </font>
    <font>
      <sz val="10"/>
      <color indexed="8"/>
      <name val="Arial"/>
      <family val="2"/>
      <charset val="186"/>
    </font>
    <font>
      <b/>
      <sz val="11"/>
      <color indexed="63"/>
      <name val="Calibri"/>
      <family val="2"/>
    </font>
    <font>
      <b/>
      <sz val="10"/>
      <color indexed="8"/>
      <name val="Arial"/>
      <family val="2"/>
    </font>
    <font>
      <sz val="8"/>
      <name val="Arial"/>
      <family val="2"/>
    </font>
    <font>
      <b/>
      <sz val="9"/>
      <color indexed="8"/>
      <name val="Times New Roman"/>
      <family val="1"/>
      <charset val="186"/>
    </font>
    <font>
      <b/>
      <sz val="10"/>
      <color indexed="39"/>
      <name val="Arial"/>
      <family val="2"/>
    </font>
    <font>
      <sz val="8"/>
      <color indexed="62"/>
      <name val="Arial"/>
      <family val="2"/>
    </font>
    <font>
      <b/>
      <sz val="8"/>
      <color indexed="8"/>
      <name val="Arial"/>
      <family val="2"/>
    </font>
    <font>
      <sz val="10"/>
      <name val="Arial"/>
      <family val="2"/>
    </font>
    <font>
      <sz val="9"/>
      <color indexed="8"/>
      <name val="Times New Roman"/>
      <family val="1"/>
      <charset val="186"/>
    </font>
    <font>
      <b/>
      <sz val="12"/>
      <color indexed="8"/>
      <name val="Arial"/>
      <family val="2"/>
      <charset val="186"/>
    </font>
    <font>
      <b/>
      <sz val="8"/>
      <name val="Arial"/>
      <family val="2"/>
    </font>
    <font>
      <sz val="8"/>
      <color indexed="8"/>
      <name val="Arial"/>
      <family val="2"/>
    </font>
    <font>
      <sz val="10"/>
      <color indexed="39"/>
      <name val="Arial"/>
      <family val="2"/>
    </font>
    <font>
      <sz val="10"/>
      <color indexed="8"/>
      <name val="Times New Roman"/>
      <family val="1"/>
      <charset val="186"/>
    </font>
    <font>
      <sz val="19"/>
      <color indexed="48"/>
      <name val="Arial"/>
      <family val="2"/>
      <charset val="186"/>
    </font>
    <font>
      <sz val="19"/>
      <name val="Arial"/>
      <family val="2"/>
    </font>
    <font>
      <sz val="10"/>
      <color indexed="10"/>
      <name val="Arial"/>
      <family val="2"/>
    </font>
    <font>
      <sz val="8"/>
      <color indexed="14"/>
      <name val="Arial"/>
      <family val="2"/>
    </font>
    <font>
      <b/>
      <sz val="18"/>
      <color indexed="62"/>
      <name val="Cambria"/>
      <family val="2"/>
    </font>
    <font>
      <sz val="10"/>
      <name val="Helv"/>
    </font>
    <font>
      <b/>
      <sz val="18"/>
      <color indexed="56"/>
      <name val="Cambria"/>
      <family val="2"/>
      <charset val="186"/>
    </font>
    <font>
      <sz val="11"/>
      <color indexed="10"/>
      <name val="Calibri"/>
      <family val="2"/>
    </font>
    <font>
      <sz val="11"/>
      <color indexed="14"/>
      <name val="Calibri"/>
      <family val="2"/>
    </font>
    <font>
      <sz val="11"/>
      <color indexed="20"/>
      <name val="Calibri"/>
      <family val="2"/>
      <charset val="186"/>
    </font>
    <font>
      <b/>
      <sz val="11"/>
      <color indexed="52"/>
      <name val="Calibri"/>
      <family val="2"/>
      <charset val="186"/>
    </font>
    <font>
      <b/>
      <sz val="11"/>
      <color indexed="9"/>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b/>
      <sz val="10"/>
      <color indexed="8"/>
      <name val="Times New Roman"/>
      <family val="1"/>
      <charset val="186"/>
    </font>
    <font>
      <sz val="11"/>
      <name val="BaltOptima"/>
      <charset val="186"/>
    </font>
    <font>
      <sz val="12"/>
      <color indexed="8"/>
      <name val="Times New Roman"/>
      <family val="2"/>
      <charset val="186"/>
    </font>
  </fonts>
  <fills count="80">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CCFF99"/>
        <bgColor indexed="64"/>
      </patternFill>
    </fill>
    <fill>
      <patternFill patternType="solid">
        <fgColor indexed="40"/>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9"/>
      </patternFill>
    </fill>
    <fill>
      <patternFill patternType="solid">
        <fgColor indexed="46"/>
      </patternFill>
    </fill>
    <fill>
      <patternFill patternType="solid">
        <fgColor indexed="44"/>
      </patternFill>
    </fill>
    <fill>
      <patternFill patternType="solid">
        <fgColor indexed="27"/>
      </patternFill>
    </fill>
    <fill>
      <patternFill patternType="solid">
        <fgColor indexed="47"/>
      </patternFill>
    </fill>
    <fill>
      <patternFill patternType="solid">
        <fgColor indexed="54"/>
      </patternFill>
    </fill>
    <fill>
      <patternFill patternType="solid">
        <fgColor indexed="57"/>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indexed="58"/>
        <bgColor indexed="58"/>
      </patternFill>
    </fill>
    <fill>
      <patternFill patternType="solid">
        <fgColor indexed="48"/>
        <bgColor indexed="48"/>
      </patternFill>
    </fill>
    <fill>
      <patternFill patternType="solid">
        <fgColor indexed="15"/>
        <bgColor indexed="15"/>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23"/>
        <bgColor indexed="23"/>
      </patternFill>
    </fill>
    <fill>
      <patternFill patternType="solid">
        <fgColor indexed="18"/>
        <bgColor indexed="18"/>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2"/>
        <bgColor indexed="52"/>
      </patternFill>
    </fill>
    <fill>
      <patternFill patternType="solid">
        <fgColor indexed="53"/>
        <bgColor indexed="53"/>
      </patternFill>
    </fill>
    <fill>
      <patternFill patternType="solid">
        <fgColor indexed="9"/>
        <bgColor indexed="9"/>
      </patternFill>
    </fill>
    <fill>
      <patternFill patternType="solid">
        <fgColor indexed="35"/>
        <bgColor indexed="35"/>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26"/>
        <bgColor indexed="64"/>
      </patternFill>
    </fill>
    <fill>
      <patternFill patternType="solid">
        <fgColor indexed="11"/>
        <bgColor indexed="64"/>
      </patternFill>
    </fill>
    <fill>
      <patternFill patternType="solid">
        <fgColor indexed="43"/>
      </patternFill>
    </fill>
    <fill>
      <patternFill patternType="solid">
        <fgColor indexed="9"/>
        <bgColor indexed="64"/>
      </patternFill>
    </fill>
    <fill>
      <patternFill patternType="solid">
        <fgColor indexed="43"/>
        <bgColor indexed="64"/>
      </patternFill>
    </fill>
    <fill>
      <patternFill patternType="solid">
        <fgColor indexed="12"/>
      </patternFill>
    </fill>
    <fill>
      <patternFill patternType="solid">
        <fgColor indexed="10"/>
      </patternFill>
    </fill>
    <fill>
      <patternFill patternType="solid">
        <fgColor indexed="53"/>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20"/>
      </patternFill>
    </fill>
    <fill>
      <patternFill patternType="solid">
        <fgColor indexed="62"/>
      </patternFill>
    </fill>
    <fill>
      <patternFill patternType="solid">
        <fgColor indexed="55"/>
      </patternFill>
    </fill>
    <fill>
      <patternFill patternType="solid">
        <fgColor indexed="54"/>
        <bgColor indexed="64"/>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bottom style="hair">
        <color indexed="64"/>
      </bottom>
      <diagonal/>
    </border>
    <border>
      <left style="medium">
        <color indexed="64"/>
      </left>
      <right/>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right style="thin">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thick">
        <color indexed="58"/>
      </bottom>
      <diagonal/>
    </border>
    <border>
      <left/>
      <right/>
      <top/>
      <bottom style="medium">
        <color indexed="24"/>
      </bottom>
      <diagonal/>
    </border>
    <border>
      <left/>
      <right/>
      <top/>
      <bottom style="medium">
        <color indexed="58"/>
      </bottom>
      <diagonal/>
    </border>
    <border>
      <left/>
      <right/>
      <top/>
      <bottom style="double">
        <color indexed="53"/>
      </bottom>
      <diagonal/>
    </border>
    <border>
      <left/>
      <right/>
      <top/>
      <bottom style="double">
        <color indexed="17"/>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bottom style="double">
        <color indexed="52"/>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hair">
        <color auto="1"/>
      </bottom>
      <diagonal/>
    </border>
    <border>
      <left style="hair">
        <color indexed="64"/>
      </left>
      <right/>
      <top style="thin">
        <color indexed="64"/>
      </top>
      <bottom style="hair">
        <color indexed="64"/>
      </bottom>
      <diagonal/>
    </border>
    <border>
      <left/>
      <right/>
      <top style="thin">
        <color auto="1"/>
      </top>
      <bottom/>
      <diagonal/>
    </border>
    <border>
      <left/>
      <right style="hair">
        <color indexed="64"/>
      </right>
      <top style="thin">
        <color auto="1"/>
      </top>
      <bottom style="hair">
        <color indexed="64"/>
      </bottom>
      <diagonal/>
    </border>
    <border>
      <left style="hair">
        <color indexed="64"/>
      </left>
      <right/>
      <top style="hair">
        <color indexed="64"/>
      </top>
      <bottom style="thin">
        <color indexed="64"/>
      </bottom>
      <diagonal/>
    </border>
    <border>
      <left style="thin">
        <color auto="1"/>
      </left>
      <right style="hair">
        <color auto="1"/>
      </right>
      <top style="thin">
        <color auto="1"/>
      </top>
      <bottom style="hair">
        <color auto="1"/>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style="hair">
        <color auto="1"/>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965">
    <xf numFmtId="0" fontId="0" fillId="0" borderId="0"/>
    <xf numFmtId="0" fontId="16" fillId="0" borderId="0"/>
    <xf numFmtId="0" fontId="16" fillId="0" borderId="0"/>
    <xf numFmtId="0" fontId="31" fillId="0" borderId="0"/>
    <xf numFmtId="0" fontId="31" fillId="0" borderId="0"/>
    <xf numFmtId="0" fontId="16" fillId="0" borderId="0"/>
    <xf numFmtId="0" fontId="51" fillId="0" borderId="0"/>
    <xf numFmtId="43" fontId="51" fillId="0" borderId="0" applyFont="0" applyFill="0" applyBorder="0" applyAlignment="0" applyProtection="0"/>
    <xf numFmtId="9" fontId="51" fillId="0" borderId="0" applyFont="0" applyFill="0" applyBorder="0" applyAlignment="0" applyProtection="0"/>
    <xf numFmtId="0" fontId="53" fillId="0" borderId="0"/>
    <xf numFmtId="2" fontId="54" fillId="0" borderId="0"/>
    <xf numFmtId="0" fontId="55" fillId="7" borderId="0" applyNumberFormat="0" applyBorder="0" applyAlignment="0" applyProtection="0"/>
    <xf numFmtId="0" fontId="55" fillId="7" borderId="0" applyNumberFormat="0" applyBorder="0" applyAlignment="0" applyProtection="0"/>
    <xf numFmtId="0" fontId="56" fillId="8"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6" fillId="10" borderId="0" applyNumberFormat="0" applyBorder="0" applyAlignment="0" applyProtection="0"/>
    <xf numFmtId="0" fontId="55" fillId="11" borderId="0" applyNumberFormat="0" applyBorder="0" applyAlignment="0" applyProtection="0"/>
    <xf numFmtId="0" fontId="55" fillId="11" borderId="0" applyNumberFormat="0" applyBorder="0" applyAlignment="0" applyProtection="0"/>
    <xf numFmtId="0" fontId="56" fillId="12"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6" fillId="14"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6" fillId="16"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6" fillId="17"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6" fillId="15"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6" fillId="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6" fillId="20" borderId="0" applyNumberFormat="0" applyBorder="0" applyAlignment="0" applyProtection="0"/>
    <xf numFmtId="0" fontId="55" fillId="21" borderId="0" applyNumberFormat="0" applyBorder="0" applyAlignment="0" applyProtection="0"/>
    <xf numFmtId="0" fontId="55" fillId="21" borderId="0" applyNumberFormat="0" applyBorder="0" applyAlignment="0" applyProtection="0"/>
    <xf numFmtId="0" fontId="56" fillId="14"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6" fillId="15"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6" fillId="22"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8" fillId="23"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8" fillId="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8" fillId="20"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8" fillId="24"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8" fillId="25"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8" fillId="26" borderId="0" applyNumberFormat="0" applyBorder="0" applyAlignment="0" applyProtection="0"/>
    <xf numFmtId="0" fontId="59" fillId="27" borderId="0" applyNumberFormat="0" applyBorder="0" applyAlignment="0" applyProtection="0"/>
    <xf numFmtId="0" fontId="59" fillId="28" borderId="0" applyNumberFormat="0" applyBorder="0" applyAlignment="0" applyProtection="0"/>
    <xf numFmtId="0" fontId="59" fillId="29" borderId="0" applyNumberFormat="0" applyBorder="0" applyAlignment="0" applyProtection="0"/>
    <xf numFmtId="0" fontId="59" fillId="30" borderId="0" applyNumberFormat="0" applyBorder="0" applyAlignment="0" applyProtection="0"/>
    <xf numFmtId="0" fontId="60" fillId="31" borderId="0" applyNumberFormat="0" applyBorder="0" applyAlignment="0" applyProtection="0"/>
    <xf numFmtId="0" fontId="60" fillId="32"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59" fillId="34" borderId="0" applyNumberFormat="0" applyBorder="0" applyAlignment="0" applyProtection="0"/>
    <xf numFmtId="0" fontId="59" fillId="35" borderId="0" applyNumberFormat="0" applyBorder="0" applyAlignment="0" applyProtection="0"/>
    <xf numFmtId="0" fontId="59" fillId="36" borderId="0" applyNumberFormat="0" applyBorder="0" applyAlignment="0" applyProtection="0"/>
    <xf numFmtId="0" fontId="59" fillId="37" borderId="0" applyNumberFormat="0" applyBorder="0" applyAlignment="0" applyProtection="0"/>
    <xf numFmtId="0" fontId="60" fillId="38" borderId="0" applyNumberFormat="0" applyBorder="0" applyAlignment="0" applyProtection="0"/>
    <xf numFmtId="0" fontId="60" fillId="36"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60" fillId="39" borderId="0" applyNumberFormat="0" applyBorder="0" applyAlignment="0" applyProtection="0"/>
    <xf numFmtId="0" fontId="59" fillId="40" borderId="0" applyNumberFormat="0" applyBorder="0" applyAlignment="0" applyProtection="0"/>
    <xf numFmtId="0" fontId="59" fillId="41" borderId="0" applyNumberFormat="0" applyBorder="0" applyAlignment="0" applyProtection="0"/>
    <xf numFmtId="0" fontId="59" fillId="37" borderId="0" applyNumberFormat="0" applyBorder="0" applyAlignment="0" applyProtection="0"/>
    <xf numFmtId="0" fontId="59" fillId="42" borderId="0" applyNumberFormat="0" applyBorder="0" applyAlignment="0" applyProtection="0"/>
    <xf numFmtId="0" fontId="60" fillId="30" borderId="0" applyNumberFormat="0" applyBorder="0" applyAlignment="0" applyProtection="0"/>
    <xf numFmtId="0" fontId="60" fillId="43"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44"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44"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59" fillId="37" borderId="0" applyNumberFormat="0" applyBorder="0" applyAlignment="0" applyProtection="0"/>
    <xf numFmtId="0" fontId="59" fillId="35" borderId="0" applyNumberFormat="0" applyBorder="0" applyAlignment="0" applyProtection="0"/>
    <xf numFmtId="0" fontId="59" fillId="30" borderId="0" applyNumberFormat="0" applyBorder="0" applyAlignment="0" applyProtection="0"/>
    <xf numFmtId="0" fontId="59" fillId="38" borderId="0" applyNumberFormat="0" applyBorder="0" applyAlignment="0" applyProtection="0"/>
    <xf numFmtId="0" fontId="60" fillId="30" borderId="0" applyNumberFormat="0" applyBorder="0" applyAlignment="0" applyProtection="0"/>
    <xf numFmtId="0" fontId="60" fillId="37"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6"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6"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59" fillId="27" borderId="0" applyNumberFormat="0" applyBorder="0" applyAlignment="0" applyProtection="0"/>
    <xf numFmtId="0" fontId="59" fillId="40" borderId="0" applyNumberFormat="0" applyBorder="0" applyAlignment="0" applyProtection="0"/>
    <xf numFmtId="0" fontId="59" fillId="29" borderId="0" applyNumberFormat="0" applyBorder="0" applyAlignment="0" applyProtection="0"/>
    <xf numFmtId="0" fontId="60" fillId="29" borderId="0" applyNumberFormat="0" applyBorder="0" applyAlignment="0" applyProtection="0"/>
    <xf numFmtId="0" fontId="60" fillId="32"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32"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32"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59" fillId="48" borderId="0" applyNumberFormat="0" applyBorder="0" applyAlignment="0" applyProtection="0"/>
    <xf numFmtId="0" fontId="59" fillId="36" borderId="0" applyNumberFormat="0" applyBorder="0" applyAlignment="0" applyProtection="0"/>
    <xf numFmtId="0" fontId="59" fillId="49" borderId="0" applyNumberFormat="0" applyBorder="0" applyAlignment="0" applyProtection="0"/>
    <xf numFmtId="0" fontId="60" fillId="49" borderId="0" applyNumberFormat="0" applyBorder="0" applyAlignment="0" applyProtection="0"/>
    <xf numFmtId="0" fontId="60" fillId="50"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2"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2"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0" fillId="51"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2" fillId="48" borderId="0" applyNumberFormat="0" applyBorder="0" applyAlignment="0" applyProtection="0"/>
    <xf numFmtId="0" fontId="61" fillId="36" borderId="0" applyNumberFormat="0" applyBorder="0" applyAlignment="0" applyProtection="0"/>
    <xf numFmtId="0" fontId="63" fillId="53" borderId="52" applyNumberFormat="0" applyAlignment="0" applyProtection="0"/>
    <xf numFmtId="0" fontId="63" fillId="53" borderId="52" applyNumberFormat="0" applyAlignment="0" applyProtection="0"/>
    <xf numFmtId="0" fontId="63" fillId="53" borderId="52" applyNumberFormat="0" applyAlignment="0" applyProtection="0"/>
    <xf numFmtId="0" fontId="64" fillId="54" borderId="53" applyNumberFormat="0" applyAlignment="0" applyProtection="0"/>
    <xf numFmtId="0" fontId="63" fillId="53" borderId="52" applyNumberFormat="0" applyAlignment="0" applyProtection="0"/>
    <xf numFmtId="0" fontId="65" fillId="38" borderId="54" applyNumberFormat="0" applyAlignment="0" applyProtection="0"/>
    <xf numFmtId="0" fontId="65" fillId="38" borderId="54" applyNumberFormat="0" applyAlignment="0" applyProtection="0"/>
    <xf numFmtId="0" fontId="65" fillId="46" borderId="54" applyNumberFormat="0" applyAlignment="0" applyProtection="0"/>
    <xf numFmtId="0" fontId="65" fillId="38" borderId="54" applyNumberFormat="0" applyAlignment="0" applyProtection="0"/>
    <xf numFmtId="174" fontId="66" fillId="0" borderId="0" applyFont="0" applyFill="0" applyBorder="0" applyAlignment="0" applyProtection="0"/>
    <xf numFmtId="1" fontId="67" fillId="0" borderId="0">
      <alignment horizontal="center" vertical="center"/>
      <protection locked="0"/>
    </xf>
    <xf numFmtId="0" fontId="68" fillId="55" borderId="0" applyNumberFormat="0" applyBorder="0" applyAlignment="0" applyProtection="0"/>
    <xf numFmtId="0" fontId="68" fillId="56" borderId="0" applyNumberFormat="0" applyBorder="0" applyAlignment="0" applyProtection="0"/>
    <xf numFmtId="0" fontId="68" fillId="57" borderId="0" applyNumberFormat="0" applyBorder="0" applyAlignment="0" applyProtection="0"/>
    <xf numFmtId="0" fontId="68" fillId="58" borderId="0" applyNumberFormat="0" applyBorder="0" applyAlignment="0" applyProtection="0"/>
    <xf numFmtId="0" fontId="68" fillId="59" borderId="0" applyNumberFormat="0" applyBorder="0" applyAlignment="0" applyProtection="0"/>
    <xf numFmtId="175" fontId="67" fillId="0" borderId="0" applyBorder="0" applyAlignment="0" applyProtection="0"/>
    <xf numFmtId="175" fontId="67" fillId="0" borderId="0" applyBorder="0" applyAlignment="0" applyProtection="0"/>
    <xf numFmtId="175" fontId="69" fillId="0" borderId="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2" fillId="60" borderId="0" applyNumberFormat="0" applyBorder="0" applyAlignment="0" applyProtection="0"/>
    <xf numFmtId="0" fontId="72" fillId="60" borderId="0" applyNumberFormat="0" applyBorder="0" applyAlignment="0" applyProtection="0"/>
    <xf numFmtId="0" fontId="59" fillId="42" borderId="0" applyNumberFormat="0" applyBorder="0" applyAlignment="0" applyProtection="0"/>
    <xf numFmtId="0" fontId="72" fillId="60" borderId="0" applyNumberFormat="0" applyBorder="0" applyAlignment="0" applyProtection="0"/>
    <xf numFmtId="0" fontId="73" fillId="0" borderId="55" applyNumberFormat="0" applyFill="0" applyAlignment="0" applyProtection="0"/>
    <xf numFmtId="0" fontId="74" fillId="0" borderId="56" applyNumberFormat="0" applyFill="0" applyAlignment="0" applyProtection="0"/>
    <xf numFmtId="0" fontId="74" fillId="0" borderId="56" applyNumberFormat="0" applyFill="0" applyAlignment="0" applyProtection="0"/>
    <xf numFmtId="0" fontId="74" fillId="0" borderId="57" applyNumberFormat="0" applyFill="0" applyAlignment="0" applyProtection="0"/>
    <xf numFmtId="0" fontId="74" fillId="0" borderId="56" applyNumberFormat="0" applyFill="0" applyAlignment="0" applyProtection="0"/>
    <xf numFmtId="0" fontId="75" fillId="0" borderId="58" applyNumberFormat="0" applyFill="0" applyAlignment="0" applyProtection="0"/>
    <xf numFmtId="0" fontId="75" fillId="0" borderId="58" applyNumberFormat="0" applyFill="0" applyAlignment="0" applyProtection="0"/>
    <xf numFmtId="0" fontId="75" fillId="0" borderId="59" applyNumberFormat="0" applyFill="0" applyAlignment="0" applyProtection="0"/>
    <xf numFmtId="0" fontId="75" fillId="0" borderId="58" applyNumberFormat="0" applyFill="0" applyAlignment="0" applyProtection="0"/>
    <xf numFmtId="0" fontId="75" fillId="0" borderId="0" applyNumberFormat="0" applyFill="0" applyBorder="0" applyAlignment="0" applyProtection="0"/>
    <xf numFmtId="0" fontId="76"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78" fillId="49" borderId="52" applyNumberFormat="0" applyAlignment="0" applyProtection="0"/>
    <xf numFmtId="0" fontId="78" fillId="49" borderId="52" applyNumberFormat="0" applyAlignment="0" applyProtection="0"/>
    <xf numFmtId="0" fontId="78" fillId="49" borderId="52" applyNumberFormat="0" applyAlignment="0" applyProtection="0"/>
    <xf numFmtId="0" fontId="78" fillId="49" borderId="53" applyNumberFormat="0" applyAlignment="0" applyProtection="0"/>
    <xf numFmtId="0" fontId="78" fillId="49" borderId="52" applyNumberFormat="0" applyAlignment="0" applyProtection="0"/>
    <xf numFmtId="176" fontId="67" fillId="61" borderId="0"/>
    <xf numFmtId="176" fontId="67" fillId="61" borderId="0"/>
    <xf numFmtId="176" fontId="69" fillId="61" borderId="0"/>
    <xf numFmtId="0" fontId="79" fillId="0" borderId="60" applyNumberFormat="0" applyFill="0" applyAlignment="0" applyProtection="0"/>
    <xf numFmtId="0" fontId="79" fillId="0" borderId="60" applyNumberFormat="0" applyFill="0" applyAlignment="0" applyProtection="0"/>
    <xf numFmtId="0" fontId="72" fillId="0" borderId="61" applyNumberFormat="0" applyFill="0" applyAlignment="0" applyProtection="0"/>
    <xf numFmtId="0" fontId="79" fillId="0" borderId="60" applyNumberFormat="0" applyFill="0" applyAlignment="0" applyProtection="0"/>
    <xf numFmtId="0" fontId="80" fillId="49" borderId="0" applyNumberFormat="0" applyBorder="0" applyAlignment="0" applyProtection="0"/>
    <xf numFmtId="0" fontId="80" fillId="49" borderId="0" applyNumberFormat="0" applyBorder="0" applyAlignment="0" applyProtection="0"/>
    <xf numFmtId="0" fontId="72" fillId="49" borderId="0" applyNumberFormat="0" applyBorder="0" applyAlignment="0" applyProtection="0"/>
    <xf numFmtId="0" fontId="80" fillId="49"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66" fillId="0" borderId="0"/>
    <xf numFmtId="0" fontId="16" fillId="0" borderId="0"/>
    <xf numFmtId="0" fontId="16" fillId="0" borderId="0"/>
    <xf numFmtId="0" fontId="16" fillId="0" borderId="0"/>
    <xf numFmtId="0" fontId="16" fillId="0" borderId="0"/>
    <xf numFmtId="0" fontId="16" fillId="0" borderId="0"/>
    <xf numFmtId="0" fontId="66" fillId="0" borderId="0"/>
    <xf numFmtId="0" fontId="16" fillId="0" borderId="0"/>
    <xf numFmtId="0" fontId="31" fillId="0" borderId="0"/>
    <xf numFmtId="0" fontId="16" fillId="0" borderId="0"/>
    <xf numFmtId="0" fontId="8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6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1" fillId="0" borderId="0"/>
    <xf numFmtId="0" fontId="1" fillId="0" borderId="0"/>
    <xf numFmtId="0" fontId="16" fillId="0" borderId="0"/>
    <xf numFmtId="0" fontId="16" fillId="0" borderId="0"/>
    <xf numFmtId="0" fontId="16" fillId="0" borderId="0"/>
    <xf numFmtId="0" fontId="16" fillId="0" borderId="0"/>
    <xf numFmtId="0" fontId="16" fillId="0" borderId="0"/>
    <xf numFmtId="0" fontId="5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48" borderId="62" applyNumberFormat="0" applyFont="0" applyAlignment="0" applyProtection="0"/>
    <xf numFmtId="0" fontId="16" fillId="48" borderId="62" applyNumberFormat="0" applyFont="0" applyAlignment="0" applyProtection="0"/>
    <xf numFmtId="0" fontId="16" fillId="48" borderId="62" applyNumberFormat="0" applyFont="0" applyAlignment="0" applyProtection="0"/>
    <xf numFmtId="0" fontId="16" fillId="48" borderId="62" applyNumberFormat="0" applyFont="0" applyAlignment="0" applyProtection="0"/>
    <xf numFmtId="0" fontId="11" fillId="48" borderId="53" applyNumberFormat="0" applyFont="0" applyAlignment="0" applyProtection="0"/>
    <xf numFmtId="0" fontId="16" fillId="48" borderId="62" applyNumberFormat="0" applyFont="0" applyAlignment="0" applyProtection="0"/>
    <xf numFmtId="0" fontId="16" fillId="48" borderId="62" applyNumberFormat="0" applyFont="0" applyAlignment="0" applyProtection="0"/>
    <xf numFmtId="0" fontId="16" fillId="48" borderId="62" applyNumberFormat="0" applyFont="0" applyAlignment="0" applyProtection="0"/>
    <xf numFmtId="0" fontId="16" fillId="48" borderId="62" applyNumberFormat="0" applyFont="0" applyAlignment="0" applyProtection="0"/>
    <xf numFmtId="0" fontId="83" fillId="53" borderId="63" applyNumberFormat="0" applyAlignment="0" applyProtection="0"/>
    <xf numFmtId="0" fontId="83" fillId="53" borderId="63" applyNumberFormat="0" applyAlignment="0" applyProtection="0"/>
    <xf numFmtId="0" fontId="83" fillId="54" borderId="63" applyNumberFormat="0" applyAlignment="0" applyProtection="0"/>
    <xf numFmtId="0" fontId="83" fillId="53" borderId="63" applyNumberFormat="0" applyAlignment="0" applyProtection="0"/>
    <xf numFmtId="0" fontId="16" fillId="0" borderId="0"/>
    <xf numFmtId="0" fontId="16" fillId="0" borderId="0"/>
    <xf numFmtId="0" fontId="31" fillId="0" borderId="0"/>
    <xf numFmtId="0" fontId="16" fillId="0" borderId="0"/>
    <xf numFmtId="0" fontId="16" fillId="0" borderId="0"/>
    <xf numFmtId="0" fontId="16" fillId="0" borderId="0"/>
    <xf numFmtId="0" fontId="1" fillId="0" borderId="0"/>
    <xf numFmtId="0" fontId="16" fillId="0" borderId="0"/>
    <xf numFmtId="0" fontId="16" fillId="0" borderId="0"/>
    <xf numFmtId="0" fontId="16" fillId="0" borderId="0"/>
    <xf numFmtId="0" fontId="18" fillId="0" borderId="0"/>
    <xf numFmtId="0" fontId="18" fillId="0" borderId="0"/>
    <xf numFmtId="9" fontId="6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66" fillId="0" borderId="0" applyFont="0" applyFill="0" applyBorder="0" applyAlignment="0" applyProtection="0"/>
    <xf numFmtId="9" fontId="66" fillId="0" borderId="0" applyFont="0" applyFill="0" applyBorder="0" applyAlignment="0" applyProtection="0"/>
    <xf numFmtId="175" fontId="67" fillId="62" borderId="0" applyBorder="0" applyProtection="0"/>
    <xf numFmtId="175" fontId="69" fillId="62" borderId="0" applyBorder="0" applyProtection="0"/>
    <xf numFmtId="175" fontId="67" fillId="62" borderId="0" applyBorder="0" applyProtection="0"/>
    <xf numFmtId="175" fontId="67" fillId="62" borderId="0" applyBorder="0" applyProtection="0"/>
    <xf numFmtId="175" fontId="67" fillId="62" borderId="0" applyBorder="0" applyProtection="0"/>
    <xf numFmtId="175" fontId="67" fillId="62" borderId="0" applyBorder="0" applyProtection="0"/>
    <xf numFmtId="0" fontId="16" fillId="0" borderId="0"/>
    <xf numFmtId="4" fontId="84" fillId="63" borderId="64" applyNumberFormat="0" applyProtection="0">
      <alignment vertical="center"/>
    </xf>
    <xf numFmtId="4" fontId="84" fillId="63" borderId="64" applyNumberFormat="0" applyProtection="0">
      <alignment vertical="center"/>
    </xf>
    <xf numFmtId="4" fontId="84" fillId="63" borderId="64" applyNumberFormat="0" applyProtection="0">
      <alignment vertical="center"/>
    </xf>
    <xf numFmtId="4" fontId="85" fillId="63" borderId="53" applyNumberFormat="0" applyProtection="0">
      <alignment vertical="center"/>
    </xf>
    <xf numFmtId="4" fontId="86" fillId="64" borderId="1" applyNumberFormat="0" applyProtection="0">
      <alignment vertical="center"/>
    </xf>
    <xf numFmtId="4" fontId="84" fillId="63" borderId="64" applyNumberFormat="0" applyProtection="0">
      <alignment vertical="center"/>
    </xf>
    <xf numFmtId="0" fontId="16" fillId="0" borderId="0"/>
    <xf numFmtId="0" fontId="16" fillId="0" borderId="0"/>
    <xf numFmtId="4" fontId="87" fillId="63" borderId="64" applyNumberFormat="0" applyProtection="0">
      <alignment vertical="center"/>
    </xf>
    <xf numFmtId="4" fontId="87" fillId="63" borderId="64" applyNumberFormat="0" applyProtection="0">
      <alignment vertical="center"/>
    </xf>
    <xf numFmtId="4" fontId="87" fillId="63" borderId="64" applyNumberFormat="0" applyProtection="0">
      <alignment vertical="center"/>
    </xf>
    <xf numFmtId="4" fontId="88" fillId="65" borderId="53" applyNumberFormat="0" applyProtection="0">
      <alignment vertical="center"/>
    </xf>
    <xf numFmtId="0" fontId="16" fillId="0" borderId="0"/>
    <xf numFmtId="0" fontId="16" fillId="0" borderId="0"/>
    <xf numFmtId="4" fontId="84" fillId="63" borderId="64" applyNumberFormat="0" applyProtection="0">
      <alignment horizontal="left" vertical="center" indent="1"/>
    </xf>
    <xf numFmtId="4" fontId="84" fillId="63" borderId="64" applyNumberFormat="0" applyProtection="0">
      <alignment horizontal="left" vertical="center" indent="1"/>
    </xf>
    <xf numFmtId="4" fontId="84" fillId="63" borderId="64" applyNumberFormat="0" applyProtection="0">
      <alignment horizontal="left" vertical="center" indent="1"/>
    </xf>
    <xf numFmtId="4" fontId="85" fillId="65" borderId="53" applyNumberFormat="0" applyProtection="0">
      <alignment horizontal="left" vertical="center" indent="1"/>
    </xf>
    <xf numFmtId="4" fontId="86" fillId="64" borderId="1" applyNumberFormat="0" applyProtection="0">
      <alignment horizontal="left" vertical="center" indent="1"/>
    </xf>
    <xf numFmtId="4" fontId="84" fillId="63" borderId="64" applyNumberFormat="0" applyProtection="0">
      <alignment horizontal="left" vertical="center" indent="1"/>
    </xf>
    <xf numFmtId="0" fontId="16" fillId="0" borderId="0"/>
    <xf numFmtId="0" fontId="16" fillId="0" borderId="0"/>
    <xf numFmtId="0" fontId="84" fillId="63" borderId="64" applyNumberFormat="0" applyProtection="0">
      <alignment horizontal="left" vertical="top" indent="1"/>
    </xf>
    <xf numFmtId="0" fontId="84" fillId="63" borderId="64" applyNumberFormat="0" applyProtection="0">
      <alignment horizontal="left" vertical="top" indent="1"/>
    </xf>
    <xf numFmtId="0" fontId="84" fillId="63" borderId="64" applyNumberFormat="0" applyProtection="0">
      <alignment horizontal="left" vertical="top" indent="1"/>
    </xf>
    <xf numFmtId="0" fontId="89" fillId="63" borderId="64" applyNumberFormat="0" applyProtection="0">
      <alignment horizontal="left" vertical="top" indent="1"/>
    </xf>
    <xf numFmtId="0" fontId="16" fillId="0" borderId="0"/>
    <xf numFmtId="0" fontId="16" fillId="0" borderId="0"/>
    <xf numFmtId="4" fontId="84" fillId="7" borderId="0" applyNumberFormat="0" applyProtection="0">
      <alignment horizontal="left" vertical="center" indent="1"/>
    </xf>
    <xf numFmtId="4" fontId="84" fillId="7" borderId="0" applyNumberFormat="0" applyProtection="0">
      <alignment horizontal="left" vertical="center" indent="1"/>
    </xf>
    <xf numFmtId="4" fontId="85" fillId="25" borderId="53" applyNumberFormat="0" applyProtection="0">
      <alignment horizontal="left" vertical="center" indent="1"/>
    </xf>
    <xf numFmtId="4" fontId="86" fillId="0" borderId="65" applyNumberFormat="0" applyProtection="0">
      <alignment horizontal="left" vertical="center" wrapText="1" indent="1"/>
    </xf>
    <xf numFmtId="4" fontId="84" fillId="7" borderId="0" applyNumberFormat="0" applyProtection="0">
      <alignment horizontal="left" vertical="center" indent="1"/>
    </xf>
    <xf numFmtId="0" fontId="16" fillId="0" borderId="0"/>
    <xf numFmtId="4" fontId="84" fillId="0" borderId="0" applyNumberFormat="0" applyProtection="0">
      <alignment horizontal="left" vertical="center" indent="1"/>
    </xf>
    <xf numFmtId="0" fontId="16" fillId="0" borderId="0"/>
    <xf numFmtId="4" fontId="55" fillId="10" borderId="64" applyNumberFormat="0" applyProtection="0">
      <alignment horizontal="right" vertical="center"/>
    </xf>
    <xf numFmtId="4" fontId="55" fillId="10" borderId="64" applyNumberFormat="0" applyProtection="0">
      <alignment horizontal="right" vertical="center"/>
    </xf>
    <xf numFmtId="4" fontId="55" fillId="10" borderId="64" applyNumberFormat="0" applyProtection="0">
      <alignment horizontal="right" vertical="center"/>
    </xf>
    <xf numFmtId="4" fontId="85" fillId="10" borderId="53" applyNumberFormat="0" applyProtection="0">
      <alignment horizontal="right" vertical="center"/>
    </xf>
    <xf numFmtId="0" fontId="16" fillId="0" borderId="0"/>
    <xf numFmtId="0" fontId="16" fillId="0" borderId="0"/>
    <xf numFmtId="4" fontId="55" fillId="9" borderId="64" applyNumberFormat="0" applyProtection="0">
      <alignment horizontal="right" vertical="center"/>
    </xf>
    <xf numFmtId="4" fontId="55" fillId="9" borderId="64" applyNumberFormat="0" applyProtection="0">
      <alignment horizontal="right" vertical="center"/>
    </xf>
    <xf numFmtId="4" fontId="55" fillId="9" borderId="64" applyNumberFormat="0" applyProtection="0">
      <alignment horizontal="right" vertical="center"/>
    </xf>
    <xf numFmtId="4" fontId="85" fillId="66" borderId="53" applyNumberFormat="0" applyProtection="0">
      <alignment horizontal="right" vertical="center"/>
    </xf>
    <xf numFmtId="0" fontId="16" fillId="0" borderId="0"/>
    <xf numFmtId="0" fontId="16" fillId="0" borderId="0"/>
    <xf numFmtId="4" fontId="55" fillId="67" borderId="64" applyNumberFormat="0" applyProtection="0">
      <alignment horizontal="right" vertical="center"/>
    </xf>
    <xf numFmtId="4" fontId="55" fillId="67" borderId="64" applyNumberFormat="0" applyProtection="0">
      <alignment horizontal="right" vertical="center"/>
    </xf>
    <xf numFmtId="4" fontId="55" fillId="67" borderId="64" applyNumberFormat="0" applyProtection="0">
      <alignment horizontal="right" vertical="center"/>
    </xf>
    <xf numFmtId="4" fontId="85" fillId="67" borderId="65" applyNumberFormat="0" applyProtection="0">
      <alignment horizontal="right" vertical="center"/>
    </xf>
    <xf numFmtId="0" fontId="16" fillId="0" borderId="0"/>
    <xf numFmtId="0" fontId="16" fillId="0" borderId="0"/>
    <xf numFmtId="4" fontId="55" fillId="22" borderId="64" applyNumberFormat="0" applyProtection="0">
      <alignment horizontal="right" vertical="center"/>
    </xf>
    <xf numFmtId="4" fontId="55" fillId="22" borderId="64" applyNumberFormat="0" applyProtection="0">
      <alignment horizontal="right" vertical="center"/>
    </xf>
    <xf numFmtId="4" fontId="55" fillId="22" borderId="64" applyNumberFormat="0" applyProtection="0">
      <alignment horizontal="right" vertical="center"/>
    </xf>
    <xf numFmtId="4" fontId="85" fillId="22" borderId="53" applyNumberFormat="0" applyProtection="0">
      <alignment horizontal="right" vertical="center"/>
    </xf>
    <xf numFmtId="0" fontId="16" fillId="0" borderId="0"/>
    <xf numFmtId="0" fontId="16" fillId="0" borderId="0"/>
    <xf numFmtId="4" fontId="55" fillId="26" borderId="64" applyNumberFormat="0" applyProtection="0">
      <alignment horizontal="right" vertical="center"/>
    </xf>
    <xf numFmtId="4" fontId="55" fillId="26" borderId="64" applyNumberFormat="0" applyProtection="0">
      <alignment horizontal="right" vertical="center"/>
    </xf>
    <xf numFmtId="4" fontId="55" fillId="26" borderId="64" applyNumberFormat="0" applyProtection="0">
      <alignment horizontal="right" vertical="center"/>
    </xf>
    <xf numFmtId="4" fontId="85" fillId="26" borderId="53" applyNumberFormat="0" applyProtection="0">
      <alignment horizontal="right" vertical="center"/>
    </xf>
    <xf numFmtId="0" fontId="16" fillId="0" borderId="0"/>
    <xf numFmtId="0" fontId="16" fillId="0" borderId="0"/>
    <xf numFmtId="4" fontId="55" fillId="68" borderId="64" applyNumberFormat="0" applyProtection="0">
      <alignment horizontal="right" vertical="center"/>
    </xf>
    <xf numFmtId="4" fontId="55" fillId="68" borderId="64" applyNumberFormat="0" applyProtection="0">
      <alignment horizontal="right" vertical="center"/>
    </xf>
    <xf numFmtId="4" fontId="55" fillId="68" borderId="64" applyNumberFormat="0" applyProtection="0">
      <alignment horizontal="right" vertical="center"/>
    </xf>
    <xf numFmtId="4" fontId="85" fillId="68" borderId="53" applyNumberFormat="0" applyProtection="0">
      <alignment horizontal="right" vertical="center"/>
    </xf>
    <xf numFmtId="0" fontId="16" fillId="0" borderId="0"/>
    <xf numFmtId="0" fontId="16" fillId="0" borderId="0"/>
    <xf numFmtId="4" fontId="55" fillId="19" borderId="64" applyNumberFormat="0" applyProtection="0">
      <alignment horizontal="right" vertical="center"/>
    </xf>
    <xf numFmtId="4" fontId="55" fillId="19" borderId="64" applyNumberFormat="0" applyProtection="0">
      <alignment horizontal="right" vertical="center"/>
    </xf>
    <xf numFmtId="4" fontId="55" fillId="19" borderId="64" applyNumberFormat="0" applyProtection="0">
      <alignment horizontal="right" vertical="center"/>
    </xf>
    <xf numFmtId="4" fontId="85" fillId="19" borderId="53" applyNumberFormat="0" applyProtection="0">
      <alignment horizontal="right" vertical="center"/>
    </xf>
    <xf numFmtId="0" fontId="16" fillId="0" borderId="0"/>
    <xf numFmtId="0" fontId="16" fillId="0" borderId="0"/>
    <xf numFmtId="4" fontId="55" fillId="69" borderId="64" applyNumberFormat="0" applyProtection="0">
      <alignment horizontal="right" vertical="center"/>
    </xf>
    <xf numFmtId="4" fontId="55" fillId="69" borderId="64" applyNumberFormat="0" applyProtection="0">
      <alignment horizontal="right" vertical="center"/>
    </xf>
    <xf numFmtId="4" fontId="55" fillId="69" borderId="64" applyNumberFormat="0" applyProtection="0">
      <alignment horizontal="right" vertical="center"/>
    </xf>
    <xf numFmtId="4" fontId="85" fillId="69" borderId="53" applyNumberFormat="0" applyProtection="0">
      <alignment horizontal="right" vertical="center"/>
    </xf>
    <xf numFmtId="0" fontId="16" fillId="0" borderId="0"/>
    <xf numFmtId="0" fontId="16" fillId="0" borderId="0"/>
    <xf numFmtId="4" fontId="55" fillId="20" borderId="64" applyNumberFormat="0" applyProtection="0">
      <alignment horizontal="right" vertical="center"/>
    </xf>
    <xf numFmtId="4" fontId="55" fillId="20" borderId="64" applyNumberFormat="0" applyProtection="0">
      <alignment horizontal="right" vertical="center"/>
    </xf>
    <xf numFmtId="4" fontId="55" fillId="20" borderId="64" applyNumberFormat="0" applyProtection="0">
      <alignment horizontal="right" vertical="center"/>
    </xf>
    <xf numFmtId="4" fontId="85" fillId="20" borderId="53" applyNumberFormat="0" applyProtection="0">
      <alignment horizontal="right" vertical="center"/>
    </xf>
    <xf numFmtId="0" fontId="16" fillId="0" borderId="0"/>
    <xf numFmtId="0" fontId="16" fillId="0" borderId="0"/>
    <xf numFmtId="4" fontId="84" fillId="70" borderId="66" applyNumberFormat="0" applyProtection="0">
      <alignment horizontal="left" vertical="center" indent="1"/>
    </xf>
    <xf numFmtId="4" fontId="84" fillId="70" borderId="66" applyNumberFormat="0" applyProtection="0">
      <alignment horizontal="left" vertical="center" indent="1"/>
    </xf>
    <xf numFmtId="4" fontId="85" fillId="70" borderId="65" applyNumberFormat="0" applyProtection="0">
      <alignment horizontal="left" vertical="center" indent="1"/>
    </xf>
    <xf numFmtId="0" fontId="16" fillId="0" borderId="0"/>
    <xf numFmtId="0" fontId="16" fillId="0" borderId="0"/>
    <xf numFmtId="4" fontId="55" fillId="71" borderId="0" applyNumberFormat="0" applyProtection="0">
      <alignment horizontal="left" vertical="center" indent="1"/>
    </xf>
    <xf numFmtId="4" fontId="55" fillId="71" borderId="0" applyNumberFormat="0" applyProtection="0">
      <alignment horizontal="left" vertical="center" indent="1"/>
    </xf>
    <xf numFmtId="4" fontId="90" fillId="18" borderId="65" applyNumberFormat="0" applyProtection="0">
      <alignment horizontal="left" vertical="center" indent="1"/>
    </xf>
    <xf numFmtId="4" fontId="91" fillId="0" borderId="65" applyNumberFormat="0" applyProtection="0">
      <alignment horizontal="left" vertical="center" wrapText="1" indent="1"/>
    </xf>
    <xf numFmtId="4" fontId="55" fillId="71" borderId="0" applyNumberFormat="0" applyProtection="0">
      <alignment horizontal="left" vertical="center" indent="1"/>
    </xf>
    <xf numFmtId="0" fontId="16" fillId="0" borderId="0"/>
    <xf numFmtId="0" fontId="16" fillId="0" borderId="0"/>
    <xf numFmtId="4" fontId="92" fillId="18" borderId="0" applyNumberFormat="0" applyProtection="0">
      <alignment horizontal="left" vertical="center" indent="1"/>
    </xf>
    <xf numFmtId="4" fontId="92" fillId="18" borderId="0" applyNumberFormat="0" applyProtection="0">
      <alignment horizontal="left" vertical="center" indent="1"/>
    </xf>
    <xf numFmtId="4" fontId="90" fillId="18" borderId="65" applyNumberFormat="0" applyProtection="0">
      <alignment horizontal="left" vertical="center" indent="1"/>
    </xf>
    <xf numFmtId="4" fontId="92" fillId="18" borderId="0" applyNumberFormat="0" applyProtection="0">
      <alignment horizontal="left" vertical="center" indent="1"/>
    </xf>
    <xf numFmtId="0" fontId="16" fillId="0" borderId="0"/>
    <xf numFmtId="4" fontId="92" fillId="18" borderId="0" applyNumberFormat="0" applyProtection="0">
      <alignment horizontal="left" vertical="center" indent="1"/>
    </xf>
    <xf numFmtId="4" fontId="92" fillId="18" borderId="0" applyNumberFormat="0" applyProtection="0">
      <alignment horizontal="left" vertical="center" indent="1"/>
    </xf>
    <xf numFmtId="4" fontId="92" fillId="18" borderId="0" applyNumberFormat="0" applyProtection="0">
      <alignment horizontal="left" vertical="center" indent="1"/>
    </xf>
    <xf numFmtId="0" fontId="16" fillId="0" borderId="0"/>
    <xf numFmtId="4" fontId="55" fillId="7" borderId="64" applyNumberFormat="0" applyProtection="0">
      <alignment horizontal="right" vertical="center"/>
    </xf>
    <xf numFmtId="4" fontId="55" fillId="7" borderId="64" applyNumberFormat="0" applyProtection="0">
      <alignment horizontal="right" vertical="center"/>
    </xf>
    <xf numFmtId="4" fontId="55" fillId="7" borderId="64" applyNumberFormat="0" applyProtection="0">
      <alignment horizontal="right" vertical="center"/>
    </xf>
    <xf numFmtId="4" fontId="85" fillId="7" borderId="53" applyNumberFormat="0" applyProtection="0">
      <alignment horizontal="right" vertical="center"/>
    </xf>
    <xf numFmtId="0" fontId="16" fillId="0" borderId="0"/>
    <xf numFmtId="0" fontId="16" fillId="0" borderId="0"/>
    <xf numFmtId="4" fontId="82" fillId="71" borderId="0" applyNumberFormat="0" applyProtection="0">
      <alignment horizontal="left" vertical="center" indent="1"/>
    </xf>
    <xf numFmtId="4" fontId="82" fillId="71" borderId="0" applyNumberFormat="0" applyProtection="0">
      <alignment horizontal="left" vertical="center" indent="1"/>
    </xf>
    <xf numFmtId="4" fontId="85" fillId="71" borderId="65" applyNumberFormat="0" applyProtection="0">
      <alignment horizontal="left" vertical="center" indent="1"/>
    </xf>
    <xf numFmtId="4" fontId="82" fillId="71" borderId="0" applyNumberFormat="0" applyProtection="0">
      <alignment horizontal="left" vertical="center" indent="1"/>
    </xf>
    <xf numFmtId="0" fontId="16" fillId="0" borderId="0"/>
    <xf numFmtId="4" fontId="82" fillId="71" borderId="0" applyNumberFormat="0" applyProtection="0">
      <alignment horizontal="left" vertical="center" indent="1"/>
    </xf>
    <xf numFmtId="4" fontId="82" fillId="71" borderId="0" applyNumberFormat="0" applyProtection="0">
      <alignment horizontal="left" vertical="center" indent="1"/>
    </xf>
    <xf numFmtId="4" fontId="82" fillId="71" borderId="0" applyNumberFormat="0" applyProtection="0">
      <alignment horizontal="left" vertical="center" indent="1"/>
    </xf>
    <xf numFmtId="0" fontId="16" fillId="0" borderId="0"/>
    <xf numFmtId="4" fontId="82" fillId="7" borderId="0" applyNumberFormat="0" applyProtection="0">
      <alignment horizontal="left" vertical="center" indent="1"/>
    </xf>
    <xf numFmtId="4" fontId="82" fillId="7" borderId="0" applyNumberFormat="0" applyProtection="0">
      <alignment horizontal="left" vertical="center" indent="1"/>
    </xf>
    <xf numFmtId="4" fontId="85" fillId="7" borderId="65" applyNumberFormat="0" applyProtection="0">
      <alignment horizontal="left" vertical="center" indent="1"/>
    </xf>
    <xf numFmtId="4" fontId="82" fillId="7" borderId="0" applyNumberFormat="0" applyProtection="0">
      <alignment horizontal="left" vertical="center" indent="1"/>
    </xf>
    <xf numFmtId="0" fontId="16" fillId="0" borderId="0"/>
    <xf numFmtId="4" fontId="82" fillId="7" borderId="0" applyNumberFormat="0" applyProtection="0">
      <alignment horizontal="left" vertical="center" indent="1"/>
    </xf>
    <xf numFmtId="4" fontId="82" fillId="7" borderId="0" applyNumberFormat="0" applyProtection="0">
      <alignment horizontal="left" vertical="center" indent="1"/>
    </xf>
    <xf numFmtId="4" fontId="82" fillId="7" borderId="0" applyNumberFormat="0" applyProtection="0">
      <alignment horizontal="left" vertical="center" indent="1"/>
    </xf>
    <xf numFmtId="0" fontId="16" fillId="0" borderId="0"/>
    <xf numFmtId="0" fontId="2" fillId="0" borderId="65" applyNumberFormat="0" applyProtection="0">
      <alignment horizontal="left" vertical="center" wrapText="1" indent="1"/>
    </xf>
    <xf numFmtId="0" fontId="16" fillId="18" borderId="64" applyNumberFormat="0" applyProtection="0">
      <alignment horizontal="left" vertical="center" indent="1"/>
    </xf>
    <xf numFmtId="0" fontId="16" fillId="18" borderId="64" applyNumberFormat="0" applyProtection="0">
      <alignment horizontal="left" vertical="center" indent="1"/>
    </xf>
    <xf numFmtId="0" fontId="2" fillId="0" borderId="65" applyNumberFormat="0" applyProtection="0">
      <alignment horizontal="left" vertical="center" wrapText="1" indent="1"/>
    </xf>
    <xf numFmtId="0" fontId="16" fillId="18" borderId="64" applyNumberFormat="0" applyProtection="0">
      <alignment horizontal="left" vertical="center" indent="1"/>
    </xf>
    <xf numFmtId="0" fontId="16" fillId="18" borderId="64" applyNumberFormat="0" applyProtection="0">
      <alignment horizontal="left" vertical="center" indent="1"/>
    </xf>
    <xf numFmtId="0" fontId="16" fillId="0" borderId="0"/>
    <xf numFmtId="0" fontId="7" fillId="0" borderId="0" applyNumberFormat="0" applyProtection="0">
      <alignment horizontal="left" vertical="center" wrapText="1" indent="1" shrinkToFit="1"/>
    </xf>
    <xf numFmtId="0" fontId="16" fillId="0" borderId="0"/>
    <xf numFmtId="0" fontId="16" fillId="18" borderId="64" applyNumberFormat="0" applyProtection="0">
      <alignment horizontal="left" vertical="top" indent="1"/>
    </xf>
    <xf numFmtId="0" fontId="16" fillId="18" borderId="64" applyNumberFormat="0" applyProtection="0">
      <alignment horizontal="left" vertical="top" indent="1"/>
    </xf>
    <xf numFmtId="0" fontId="16" fillId="18" borderId="64" applyNumberFormat="0" applyProtection="0">
      <alignment horizontal="left" vertical="top" indent="1"/>
    </xf>
    <xf numFmtId="0" fontId="16" fillId="18" borderId="64" applyNumberFormat="0" applyProtection="0">
      <alignment horizontal="left" vertical="top" indent="1"/>
    </xf>
    <xf numFmtId="0" fontId="11" fillId="18" borderId="64" applyNumberFormat="0" applyProtection="0">
      <alignment horizontal="left" vertical="top" indent="1"/>
    </xf>
    <xf numFmtId="0" fontId="16" fillId="18" borderId="64" applyNumberFormat="0" applyProtection="0">
      <alignment horizontal="left" vertical="top" indent="1"/>
    </xf>
    <xf numFmtId="0" fontId="16" fillId="0" borderId="0"/>
    <xf numFmtId="0" fontId="16" fillId="18" borderId="64" applyNumberFormat="0" applyProtection="0">
      <alignment horizontal="left" vertical="top" indent="1"/>
    </xf>
    <xf numFmtId="0" fontId="16" fillId="18" borderId="64" applyNumberFormat="0" applyProtection="0">
      <alignment horizontal="left" vertical="top" indent="1"/>
    </xf>
    <xf numFmtId="0" fontId="16" fillId="18" borderId="64" applyNumberFormat="0" applyProtection="0">
      <alignment horizontal="left" vertical="top" indent="1"/>
    </xf>
    <xf numFmtId="0" fontId="16" fillId="0" borderId="0"/>
    <xf numFmtId="0" fontId="2" fillId="0" borderId="1" applyNumberFormat="0" applyProtection="0">
      <alignment horizontal="left" vertical="center" indent="1"/>
    </xf>
    <xf numFmtId="0" fontId="16" fillId="7" borderId="64" applyNumberFormat="0" applyProtection="0">
      <alignment horizontal="left" vertical="center" indent="1"/>
    </xf>
    <xf numFmtId="0" fontId="16" fillId="7" borderId="64" applyNumberFormat="0" applyProtection="0">
      <alignment horizontal="left" vertical="center" indent="1"/>
    </xf>
    <xf numFmtId="0" fontId="16" fillId="7" borderId="64" applyNumberFormat="0" applyProtection="0">
      <alignment horizontal="left" vertical="center" indent="1"/>
    </xf>
    <xf numFmtId="0" fontId="16" fillId="7" borderId="64" applyNumberFormat="0" applyProtection="0">
      <alignment horizontal="left" vertical="center" indent="1"/>
    </xf>
    <xf numFmtId="0" fontId="16" fillId="0" borderId="0"/>
    <xf numFmtId="0" fontId="7" fillId="0" borderId="0" applyNumberFormat="0" applyProtection="0">
      <alignment horizontal="left" vertical="center" wrapText="1" indent="1" shrinkToFit="1"/>
    </xf>
    <xf numFmtId="0" fontId="16" fillId="0" borderId="0"/>
    <xf numFmtId="0" fontId="16" fillId="7" borderId="64" applyNumberFormat="0" applyProtection="0">
      <alignment horizontal="left" vertical="top" indent="1"/>
    </xf>
    <xf numFmtId="0" fontId="16" fillId="7" borderId="64" applyNumberFormat="0" applyProtection="0">
      <alignment horizontal="left" vertical="top" indent="1"/>
    </xf>
    <xf numFmtId="0" fontId="16" fillId="7" borderId="64" applyNumberFormat="0" applyProtection="0">
      <alignment horizontal="left" vertical="top" indent="1"/>
    </xf>
    <xf numFmtId="0" fontId="16" fillId="7" borderId="64" applyNumberFormat="0" applyProtection="0">
      <alignment horizontal="left" vertical="top" indent="1"/>
    </xf>
    <xf numFmtId="0" fontId="11" fillId="7" borderId="64" applyNumberFormat="0" applyProtection="0">
      <alignment horizontal="left" vertical="top" indent="1"/>
    </xf>
    <xf numFmtId="0" fontId="16" fillId="7" borderId="64" applyNumberFormat="0" applyProtection="0">
      <alignment horizontal="left" vertical="top" indent="1"/>
    </xf>
    <xf numFmtId="0" fontId="16" fillId="0" borderId="0"/>
    <xf numFmtId="0" fontId="16" fillId="7" borderId="64" applyNumberFormat="0" applyProtection="0">
      <alignment horizontal="left" vertical="top" indent="1"/>
    </xf>
    <xf numFmtId="0" fontId="16" fillId="7" borderId="64" applyNumberFormat="0" applyProtection="0">
      <alignment horizontal="left" vertical="top" indent="1"/>
    </xf>
    <xf numFmtId="0" fontId="16" fillId="7" borderId="64" applyNumberFormat="0" applyProtection="0">
      <alignment horizontal="left" vertical="top" indent="1"/>
    </xf>
    <xf numFmtId="0" fontId="16" fillId="0" borderId="0"/>
    <xf numFmtId="0" fontId="2" fillId="0" borderId="1" applyNumberFormat="0" applyProtection="0">
      <alignment horizontal="left" vertical="center" indent="1"/>
    </xf>
    <xf numFmtId="0" fontId="16" fillId="15" borderId="64" applyNumberFormat="0" applyProtection="0">
      <alignment horizontal="left" vertical="center" indent="1"/>
    </xf>
    <xf numFmtId="0" fontId="16" fillId="15" borderId="64" applyNumberFormat="0" applyProtection="0">
      <alignment horizontal="left" vertical="center" indent="1"/>
    </xf>
    <xf numFmtId="0" fontId="16" fillId="15" borderId="64" applyNumberFormat="0" applyProtection="0">
      <alignment horizontal="left" vertical="center" indent="1"/>
    </xf>
    <xf numFmtId="0" fontId="16" fillId="15" borderId="64" applyNumberFormat="0" applyProtection="0">
      <alignment horizontal="left" vertical="center" indent="1"/>
    </xf>
    <xf numFmtId="0" fontId="16" fillId="0" borderId="0"/>
    <xf numFmtId="0" fontId="7" fillId="0" borderId="0" applyNumberFormat="0" applyProtection="0">
      <alignment horizontal="left" vertical="center" wrapText="1" indent="1" shrinkToFit="1"/>
    </xf>
    <xf numFmtId="0" fontId="16" fillId="0" borderId="0"/>
    <xf numFmtId="0" fontId="16" fillId="15" borderId="64" applyNumberFormat="0" applyProtection="0">
      <alignment horizontal="left" vertical="top" indent="1"/>
    </xf>
    <xf numFmtId="0" fontId="16" fillId="15" borderId="64" applyNumberFormat="0" applyProtection="0">
      <alignment horizontal="left" vertical="top" indent="1"/>
    </xf>
    <xf numFmtId="0" fontId="16" fillId="15" borderId="64" applyNumberFormat="0" applyProtection="0">
      <alignment horizontal="left" vertical="top" indent="1"/>
    </xf>
    <xf numFmtId="0" fontId="16" fillId="15" borderId="64" applyNumberFormat="0" applyProtection="0">
      <alignment horizontal="left" vertical="top" indent="1"/>
    </xf>
    <xf numFmtId="0" fontId="11" fillId="15" borderId="64" applyNumberFormat="0" applyProtection="0">
      <alignment horizontal="left" vertical="top" indent="1"/>
    </xf>
    <xf numFmtId="0" fontId="16" fillId="15" borderId="64" applyNumberFormat="0" applyProtection="0">
      <alignment horizontal="left" vertical="top" indent="1"/>
    </xf>
    <xf numFmtId="0" fontId="16" fillId="0" borderId="0"/>
    <xf numFmtId="0" fontId="16" fillId="15" borderId="64" applyNumberFormat="0" applyProtection="0">
      <alignment horizontal="left" vertical="top" indent="1"/>
    </xf>
    <xf numFmtId="0" fontId="16" fillId="15" borderId="64" applyNumberFormat="0" applyProtection="0">
      <alignment horizontal="left" vertical="top" indent="1"/>
    </xf>
    <xf numFmtId="0" fontId="16" fillId="15" borderId="64" applyNumberFormat="0" applyProtection="0">
      <alignment horizontal="left" vertical="top" indent="1"/>
    </xf>
    <xf numFmtId="0" fontId="16" fillId="0" borderId="0"/>
    <xf numFmtId="0" fontId="2" fillId="0" borderId="1" applyNumberFormat="0" applyProtection="0">
      <alignment horizontal="left" vertical="center" indent="1"/>
    </xf>
    <xf numFmtId="0" fontId="16" fillId="71" borderId="64" applyNumberFormat="0" applyProtection="0">
      <alignment horizontal="left" vertical="center" indent="1"/>
    </xf>
    <xf numFmtId="0" fontId="16" fillId="71" borderId="64" applyNumberFormat="0" applyProtection="0">
      <alignment horizontal="left" vertical="center" indent="1"/>
    </xf>
    <xf numFmtId="0" fontId="16" fillId="71" borderId="64" applyNumberFormat="0" applyProtection="0">
      <alignment horizontal="left" vertical="center" indent="1"/>
    </xf>
    <xf numFmtId="0" fontId="16" fillId="71" borderId="64" applyNumberFormat="0" applyProtection="0">
      <alignment horizontal="left" vertical="center" indent="1"/>
    </xf>
    <xf numFmtId="0" fontId="16" fillId="0" borderId="0"/>
    <xf numFmtId="0" fontId="16" fillId="0" borderId="1" applyNumberFormat="0" applyProtection="0">
      <alignment horizontal="left" vertical="center" indent="1"/>
    </xf>
    <xf numFmtId="0" fontId="16" fillId="0" borderId="0"/>
    <xf numFmtId="0" fontId="16" fillId="71" borderId="64" applyNumberFormat="0" applyProtection="0">
      <alignment horizontal="left" vertical="top" indent="1"/>
    </xf>
    <xf numFmtId="0" fontId="16" fillId="71" borderId="64" applyNumberFormat="0" applyProtection="0">
      <alignment horizontal="left" vertical="top" indent="1"/>
    </xf>
    <xf numFmtId="0" fontId="16" fillId="71" borderId="64" applyNumberFormat="0" applyProtection="0">
      <alignment horizontal="left" vertical="top" indent="1"/>
    </xf>
    <xf numFmtId="0" fontId="16" fillId="71" borderId="64" applyNumberFormat="0" applyProtection="0">
      <alignment horizontal="left" vertical="top" indent="1"/>
    </xf>
    <xf numFmtId="0" fontId="11" fillId="71" borderId="64" applyNumberFormat="0" applyProtection="0">
      <alignment horizontal="left" vertical="top" indent="1"/>
    </xf>
    <xf numFmtId="0" fontId="16" fillId="71" borderId="64" applyNumberFormat="0" applyProtection="0">
      <alignment horizontal="left" vertical="top" indent="1"/>
    </xf>
    <xf numFmtId="0" fontId="16" fillId="0" borderId="0"/>
    <xf numFmtId="0" fontId="16" fillId="71" borderId="64" applyNumberFormat="0" applyProtection="0">
      <alignment horizontal="left" vertical="top" indent="1"/>
    </xf>
    <xf numFmtId="0" fontId="16" fillId="71" borderId="64" applyNumberFormat="0" applyProtection="0">
      <alignment horizontal="left" vertical="top" indent="1"/>
    </xf>
    <xf numFmtId="0" fontId="16" fillId="71" borderId="64" applyNumberFormat="0" applyProtection="0">
      <alignment horizontal="left" vertical="top" indent="1"/>
    </xf>
    <xf numFmtId="0" fontId="16" fillId="0" borderId="0"/>
    <xf numFmtId="0" fontId="16" fillId="13" borderId="1" applyNumberFormat="0">
      <protection locked="0"/>
    </xf>
    <xf numFmtId="0" fontId="16" fillId="13" borderId="1" applyNumberFormat="0">
      <protection locked="0"/>
    </xf>
    <xf numFmtId="0" fontId="11" fillId="13" borderId="67" applyNumberFormat="0">
      <protection locked="0"/>
    </xf>
    <xf numFmtId="0" fontId="16" fillId="13" borderId="1" applyNumberFormat="0">
      <protection locked="0"/>
    </xf>
    <xf numFmtId="0" fontId="16" fillId="0" borderId="0"/>
    <xf numFmtId="0" fontId="16" fillId="13" borderId="1" applyNumberFormat="0">
      <protection locked="0"/>
    </xf>
    <xf numFmtId="0" fontId="16" fillId="13" borderId="1" applyNumberFormat="0">
      <protection locked="0"/>
    </xf>
    <xf numFmtId="0" fontId="16" fillId="13" borderId="1" applyNumberFormat="0">
      <protection locked="0"/>
    </xf>
    <xf numFmtId="0" fontId="93" fillId="18" borderId="68" applyBorder="0"/>
    <xf numFmtId="0" fontId="16" fillId="0" borderId="0"/>
    <xf numFmtId="4" fontId="55" fillId="11" borderId="64" applyNumberFormat="0" applyProtection="0">
      <alignment vertical="center"/>
    </xf>
    <xf numFmtId="4" fontId="55" fillId="11" borderId="64" applyNumberFormat="0" applyProtection="0">
      <alignment vertical="center"/>
    </xf>
    <xf numFmtId="4" fontId="55" fillId="11" borderId="64" applyNumberFormat="0" applyProtection="0">
      <alignment vertical="center"/>
    </xf>
    <xf numFmtId="4" fontId="94" fillId="11" borderId="64" applyNumberFormat="0" applyProtection="0">
      <alignment vertical="center"/>
    </xf>
    <xf numFmtId="0" fontId="16" fillId="0" borderId="0"/>
    <xf numFmtId="0" fontId="16" fillId="0" borderId="0"/>
    <xf numFmtId="4" fontId="95" fillId="11" borderId="64" applyNumberFormat="0" applyProtection="0">
      <alignment vertical="center"/>
    </xf>
    <xf numFmtId="4" fontId="95" fillId="11" borderId="64" applyNumberFormat="0" applyProtection="0">
      <alignment vertical="center"/>
    </xf>
    <xf numFmtId="4" fontId="95" fillId="11" borderId="64" applyNumberFormat="0" applyProtection="0">
      <alignment vertical="center"/>
    </xf>
    <xf numFmtId="4" fontId="88" fillId="61" borderId="1" applyNumberFormat="0" applyProtection="0">
      <alignment vertical="center"/>
    </xf>
    <xf numFmtId="0" fontId="16" fillId="0" borderId="0"/>
    <xf numFmtId="0" fontId="16" fillId="0" borderId="0"/>
    <xf numFmtId="4" fontId="55" fillId="11" borderId="64" applyNumberFormat="0" applyProtection="0">
      <alignment horizontal="left" vertical="center" indent="1"/>
    </xf>
    <xf numFmtId="4" fontId="55" fillId="11" borderId="64" applyNumberFormat="0" applyProtection="0">
      <alignment horizontal="left" vertical="center" indent="1"/>
    </xf>
    <xf numFmtId="4" fontId="55" fillId="11" borderId="64" applyNumberFormat="0" applyProtection="0">
      <alignment horizontal="left" vertical="center" indent="1"/>
    </xf>
    <xf numFmtId="4" fontId="94" fillId="21" borderId="64" applyNumberFormat="0" applyProtection="0">
      <alignment horizontal="left" vertical="center" indent="1"/>
    </xf>
    <xf numFmtId="0" fontId="16" fillId="0" borderId="0"/>
    <xf numFmtId="0" fontId="16" fillId="0" borderId="0"/>
    <xf numFmtId="0" fontId="55" fillId="11" borderId="64" applyNumberFormat="0" applyProtection="0">
      <alignment horizontal="left" vertical="top" indent="1"/>
    </xf>
    <xf numFmtId="0" fontId="55" fillId="11" borderId="64" applyNumberFormat="0" applyProtection="0">
      <alignment horizontal="left" vertical="top" indent="1"/>
    </xf>
    <xf numFmtId="0" fontId="55" fillId="11" borderId="64" applyNumberFormat="0" applyProtection="0">
      <alignment horizontal="left" vertical="top" indent="1"/>
    </xf>
    <xf numFmtId="0" fontId="94" fillId="11" borderId="64" applyNumberFormat="0" applyProtection="0">
      <alignment horizontal="left" vertical="top" indent="1"/>
    </xf>
    <xf numFmtId="0" fontId="16" fillId="0" borderId="0"/>
    <xf numFmtId="4" fontId="96" fillId="0" borderId="0" applyNumberFormat="0" applyProtection="0">
      <alignment horizontal="right" vertical="center"/>
    </xf>
    <xf numFmtId="4" fontId="91" fillId="64" borderId="1" applyNumberFormat="0" applyProtection="0">
      <alignment horizontal="right" vertical="center"/>
    </xf>
    <xf numFmtId="4" fontId="96" fillId="0" borderId="0" applyNumberFormat="0" applyProtection="0">
      <alignment horizontal="right"/>
    </xf>
    <xf numFmtId="4" fontId="55" fillId="71" borderId="64" applyNumberFormat="0" applyProtection="0">
      <alignment horizontal="right" vertical="center"/>
    </xf>
    <xf numFmtId="4" fontId="55" fillId="71" borderId="64" applyNumberFormat="0" applyProtection="0">
      <alignment horizontal="right" vertical="center"/>
    </xf>
    <xf numFmtId="4" fontId="55" fillId="0" borderId="1" applyNumberFormat="0" applyProtection="0">
      <alignment horizontal="right" vertical="center"/>
    </xf>
    <xf numFmtId="4" fontId="96" fillId="0" borderId="0" applyNumberFormat="0" applyProtection="0">
      <alignment horizontal="right"/>
    </xf>
    <xf numFmtId="0" fontId="16" fillId="0" borderId="0"/>
    <xf numFmtId="4" fontId="95" fillId="71" borderId="64" applyNumberFormat="0" applyProtection="0">
      <alignment horizontal="right" vertical="center"/>
    </xf>
    <xf numFmtId="4" fontId="95" fillId="71" borderId="64" applyNumberFormat="0" applyProtection="0">
      <alignment horizontal="right" vertical="center"/>
    </xf>
    <xf numFmtId="4" fontId="95" fillId="71" borderId="64" applyNumberFormat="0" applyProtection="0">
      <alignment horizontal="right" vertical="center"/>
    </xf>
    <xf numFmtId="4" fontId="88" fillId="64" borderId="53" applyNumberFormat="0" applyProtection="0">
      <alignment horizontal="right" vertical="center"/>
    </xf>
    <xf numFmtId="0" fontId="16" fillId="0" borderId="0"/>
    <xf numFmtId="4" fontId="55" fillId="7" borderId="64" applyNumberFormat="0" applyProtection="0">
      <alignment horizontal="left" vertical="center" indent="1"/>
    </xf>
    <xf numFmtId="4" fontId="55" fillId="7" borderId="64" applyNumberFormat="0" applyProtection="0">
      <alignment horizontal="left" vertical="center" indent="1"/>
    </xf>
    <xf numFmtId="4" fontId="55" fillId="7" borderId="64" applyNumberFormat="0" applyProtection="0">
      <alignment horizontal="left" vertical="center" indent="1"/>
    </xf>
    <xf numFmtId="4" fontId="85" fillId="25" borderId="53" applyNumberFormat="0" applyProtection="0">
      <alignment horizontal="left" vertical="center" indent="1"/>
    </xf>
    <xf numFmtId="4" fontId="96" fillId="0" borderId="1" applyNumberFormat="0" applyProtection="0">
      <alignment horizontal="left" wrapText="1" indent="1"/>
    </xf>
    <xf numFmtId="4" fontId="91" fillId="64" borderId="1" applyNumberFormat="0" applyProtection="0">
      <alignment horizontal="left" vertical="center" indent="1"/>
    </xf>
    <xf numFmtId="4" fontId="96" fillId="0" borderId="0" applyNumberFormat="0" applyProtection="0">
      <alignment horizontal="left" wrapText="1" indent="1"/>
    </xf>
    <xf numFmtId="4" fontId="55" fillId="7" borderId="64" applyNumberFormat="0" applyProtection="0">
      <alignment horizontal="left" vertical="center" indent="1"/>
    </xf>
    <xf numFmtId="4" fontId="55" fillId="0" borderId="1" applyNumberFormat="0" applyProtection="0">
      <alignment horizontal="left" wrapText="1" indent="1"/>
    </xf>
    <xf numFmtId="4" fontId="96" fillId="0" borderId="0" applyNumberFormat="0" applyProtection="0">
      <alignment horizontal="left" wrapText="1" indent="1" shrinkToFit="1"/>
    </xf>
    <xf numFmtId="0" fontId="16" fillId="0" borderId="0"/>
    <xf numFmtId="0" fontId="55" fillId="7" borderId="64" applyNumberFormat="0" applyProtection="0">
      <alignment horizontal="left" vertical="top" indent="1"/>
    </xf>
    <xf numFmtId="0" fontId="55" fillId="7" borderId="64" applyNumberFormat="0" applyProtection="0">
      <alignment horizontal="left" vertical="top" indent="1"/>
    </xf>
    <xf numFmtId="0" fontId="55" fillId="7" borderId="64" applyNumberFormat="0" applyProtection="0">
      <alignment horizontal="left" vertical="top" indent="1"/>
    </xf>
    <xf numFmtId="0" fontId="94" fillId="7" borderId="64" applyNumberFormat="0" applyProtection="0">
      <alignment horizontal="left" vertical="top" indent="1"/>
    </xf>
    <xf numFmtId="0" fontId="16" fillId="0" borderId="0"/>
    <xf numFmtId="0" fontId="16" fillId="0" borderId="0"/>
    <xf numFmtId="4" fontId="97" fillId="72" borderId="0" applyNumberFormat="0" applyProtection="0">
      <alignment horizontal="left" vertical="center" indent="1"/>
    </xf>
    <xf numFmtId="4" fontId="97" fillId="72" borderId="0" applyNumberFormat="0" applyProtection="0">
      <alignment horizontal="left" vertical="center" indent="1"/>
    </xf>
    <xf numFmtId="4" fontId="98" fillId="72" borderId="65" applyNumberFormat="0" applyProtection="0">
      <alignment horizontal="left" vertical="center" indent="1"/>
    </xf>
    <xf numFmtId="4" fontId="97" fillId="72" borderId="0" applyNumberFormat="0" applyProtection="0">
      <alignment horizontal="left" vertical="center" indent="1"/>
    </xf>
    <xf numFmtId="0" fontId="16" fillId="0" borderId="0"/>
    <xf numFmtId="4" fontId="97" fillId="72" borderId="0" applyNumberFormat="0" applyProtection="0">
      <alignment horizontal="left" vertical="center" indent="1"/>
    </xf>
    <xf numFmtId="4" fontId="97" fillId="72" borderId="0" applyNumberFormat="0" applyProtection="0">
      <alignment horizontal="left" vertical="center" indent="1"/>
    </xf>
    <xf numFmtId="4" fontId="97" fillId="72" borderId="0" applyNumberFormat="0" applyProtection="0">
      <alignment horizontal="left" vertical="center" indent="1"/>
    </xf>
    <xf numFmtId="0" fontId="85" fillId="73" borderId="1"/>
    <xf numFmtId="0" fontId="16" fillId="0" borderId="0"/>
    <xf numFmtId="4" fontId="99" fillId="71" borderId="64" applyNumberFormat="0" applyProtection="0">
      <alignment horizontal="right" vertical="center"/>
    </xf>
    <xf numFmtId="4" fontId="99" fillId="71" borderId="64" applyNumberFormat="0" applyProtection="0">
      <alignment horizontal="right" vertical="center"/>
    </xf>
    <xf numFmtId="4" fontId="99" fillId="71" borderId="64" applyNumberFormat="0" applyProtection="0">
      <alignment horizontal="right" vertical="center"/>
    </xf>
    <xf numFmtId="4" fontId="100" fillId="13" borderId="53" applyNumberFormat="0" applyProtection="0">
      <alignment horizontal="right" vertical="center"/>
    </xf>
    <xf numFmtId="4" fontId="4" fillId="0" borderId="1" applyNumberFormat="0" applyProtection="0">
      <alignment horizontal="right" vertical="center"/>
    </xf>
    <xf numFmtId="4" fontId="99" fillId="71" borderId="64" applyNumberFormat="0" applyProtection="0">
      <alignment horizontal="right" vertical="center"/>
    </xf>
    <xf numFmtId="0" fontId="16" fillId="0" borderId="0"/>
    <xf numFmtId="0" fontId="101" fillId="0" borderId="0" applyNumberFormat="0" applyFill="0" applyBorder="0" applyAlignment="0" applyProtection="0"/>
    <xf numFmtId="3" fontId="67" fillId="0" borderId="0">
      <protection locked="0"/>
    </xf>
    <xf numFmtId="172" fontId="67" fillId="0" borderId="0">
      <protection locked="0"/>
    </xf>
    <xf numFmtId="0" fontId="102" fillId="0" borderId="0"/>
    <xf numFmtId="0" fontId="102" fillId="0" borderId="0"/>
    <xf numFmtId="0" fontId="101" fillId="0" borderId="0" applyNumberFormat="0" applyFill="0" applyBorder="0" applyAlignment="0" applyProtection="0"/>
    <xf numFmtId="0" fontId="101" fillId="0" borderId="0" applyNumberFormat="0" applyFill="0" applyBorder="0" applyAlignment="0" applyProtection="0"/>
    <xf numFmtId="0" fontId="103" fillId="0" borderId="0" applyNumberFormat="0" applyFill="0" applyBorder="0" applyAlignment="0" applyProtection="0"/>
    <xf numFmtId="0" fontId="68" fillId="0" borderId="69" applyNumberFormat="0" applyFill="0" applyAlignment="0" applyProtection="0"/>
    <xf numFmtId="0" fontId="68" fillId="0" borderId="69" applyNumberFormat="0" applyFill="0" applyAlignment="0" applyProtection="0"/>
    <xf numFmtId="175" fontId="69" fillId="2" borderId="0" applyBorder="0" applyProtection="0"/>
    <xf numFmtId="177" fontId="69" fillId="2" borderId="0" applyBorder="0" applyProtection="0"/>
    <xf numFmtId="175" fontId="67" fillId="2" borderId="0" applyBorder="0" applyProtection="0"/>
    <xf numFmtId="175" fontId="67" fillId="2" borderId="0" applyBorder="0" applyProtection="0"/>
    <xf numFmtId="175" fontId="69" fillId="2" borderId="0" applyBorder="0" applyProtection="0"/>
    <xf numFmtId="175" fontId="67" fillId="2" borderId="0" applyBorder="0" applyProtection="0"/>
    <xf numFmtId="175" fontId="67" fillId="2" borderId="0" applyBorder="0" applyProtection="0"/>
    <xf numFmtId="0" fontId="104" fillId="0" borderId="0" applyNumberFormat="0" applyFill="0" applyBorder="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0" fontId="104" fillId="0" borderId="0" applyNumberFormat="0" applyFill="0" applyBorder="0" applyAlignment="0" applyProtection="0"/>
    <xf numFmtId="0" fontId="16" fillId="0" borderId="0"/>
    <xf numFmtId="0" fontId="102" fillId="0" borderId="0"/>
    <xf numFmtId="0" fontId="58" fillId="74" borderId="0" applyNumberFormat="0" applyBorder="0" applyAlignment="0" applyProtection="0"/>
    <xf numFmtId="0" fontId="58" fillId="67" borderId="0" applyNumberFormat="0" applyBorder="0" applyAlignment="0" applyProtection="0"/>
    <xf numFmtId="0" fontId="56" fillId="8" borderId="0" applyNumberFormat="0" applyBorder="0" applyAlignment="0" applyProtection="0"/>
    <xf numFmtId="0" fontId="56" fillId="10" borderId="0" applyNumberFormat="0" applyBorder="0" applyAlignment="0" applyProtection="0"/>
    <xf numFmtId="0" fontId="56" fillId="12" borderId="0" applyNumberFormat="0" applyBorder="0" applyAlignment="0" applyProtection="0"/>
    <xf numFmtId="0" fontId="56" fillId="14"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8" fillId="19" borderId="0" applyNumberFormat="0" applyBorder="0" applyAlignment="0" applyProtection="0"/>
    <xf numFmtId="0" fontId="58" fillId="24" borderId="0" applyNumberFormat="0" applyBorder="0" applyAlignment="0" applyProtection="0"/>
    <xf numFmtId="0" fontId="56" fillId="15" borderId="0" applyNumberFormat="0" applyBorder="0" applyAlignment="0" applyProtection="0"/>
    <xf numFmtId="0" fontId="56" fillId="9" borderId="0" applyNumberFormat="0" applyBorder="0" applyAlignment="0" applyProtection="0"/>
    <xf numFmtId="0" fontId="56" fillId="20"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56" fillId="22" borderId="0" applyNumberFormat="0" applyBorder="0" applyAlignment="0" applyProtection="0"/>
    <xf numFmtId="0" fontId="58" fillId="25" borderId="0" applyNumberFormat="0" applyBorder="0" applyAlignment="0" applyProtection="0"/>
    <xf numFmtId="0" fontId="58" fillId="68" borderId="0" applyNumberFormat="0" applyBorder="0" applyAlignment="0" applyProtection="0"/>
    <xf numFmtId="0" fontId="58" fillId="23" borderId="0" applyNumberFormat="0" applyBorder="0" applyAlignment="0" applyProtection="0"/>
    <xf numFmtId="0" fontId="58" fillId="9" borderId="0" applyNumberFormat="0" applyBorder="0" applyAlignment="0" applyProtection="0"/>
    <xf numFmtId="0" fontId="58" fillId="20" borderId="0" applyNumberFormat="0" applyBorder="0" applyAlignment="0" applyProtection="0"/>
    <xf numFmtId="0" fontId="58" fillId="24" borderId="0" applyNumberFormat="0" applyBorder="0" applyAlignment="0" applyProtection="0"/>
    <xf numFmtId="0" fontId="58" fillId="25" borderId="0" applyNumberFormat="0" applyBorder="0" applyAlignment="0" applyProtection="0"/>
    <xf numFmtId="0" fontId="58" fillId="26" borderId="0" applyNumberFormat="0" applyBorder="0" applyAlignment="0" applyProtection="0"/>
    <xf numFmtId="0" fontId="107" fillId="21" borderId="52" applyNumberFormat="0" applyAlignment="0" applyProtection="0"/>
    <xf numFmtId="0" fontId="118" fillId="0" borderId="0" applyNumberFormat="0" applyFill="0" applyBorder="0" applyAlignment="0" applyProtection="0"/>
    <xf numFmtId="0" fontId="113" fillId="17" borderId="52" applyNumberFormat="0" applyAlignment="0" applyProtection="0"/>
    <xf numFmtId="0" fontId="116" fillId="21" borderId="63" applyNumberFormat="0" applyAlignment="0" applyProtection="0"/>
    <xf numFmtId="0" fontId="117" fillId="0" borderId="72" applyNumberFormat="0" applyFill="0" applyAlignment="0" applyProtection="0"/>
    <xf numFmtId="0" fontId="109" fillId="12" borderId="0" applyNumberFormat="0" applyBorder="0" applyAlignment="0" applyProtection="0"/>
    <xf numFmtId="0" fontId="115" fillId="63" borderId="0" applyNumberFormat="0" applyBorder="0" applyAlignment="0" applyProtection="0"/>
    <xf numFmtId="0" fontId="90" fillId="0" borderId="0"/>
    <xf numFmtId="0" fontId="1" fillId="0" borderId="0"/>
    <xf numFmtId="0" fontId="120" fillId="0" borderId="0"/>
    <xf numFmtId="0" fontId="120" fillId="0" borderId="0"/>
    <xf numFmtId="0" fontId="103" fillId="0" borderId="0" applyNumberFormat="0" applyFill="0" applyBorder="0" applyAlignment="0" applyProtection="0"/>
    <xf numFmtId="0" fontId="121" fillId="0" borderId="0"/>
    <xf numFmtId="0" fontId="16" fillId="0" borderId="0"/>
    <xf numFmtId="0" fontId="16" fillId="0" borderId="0"/>
    <xf numFmtId="0" fontId="71" fillId="0" borderId="0" applyNumberFormat="0" applyFill="0" applyBorder="0" applyAlignment="0" applyProtection="0"/>
    <xf numFmtId="0" fontId="108" fillId="75" borderId="54" applyNumberFormat="0" applyAlignment="0" applyProtection="0"/>
    <xf numFmtId="0" fontId="90" fillId="11" borderId="62" applyNumberFormat="0" applyFont="0" applyAlignment="0" applyProtection="0"/>
    <xf numFmtId="0" fontId="114" fillId="0" borderId="73" applyNumberFormat="0" applyFill="0" applyAlignment="0" applyProtection="0"/>
    <xf numFmtId="4" fontId="87" fillId="65" borderId="64" applyNumberFormat="0" applyProtection="0">
      <alignment vertical="center"/>
    </xf>
    <xf numFmtId="4" fontId="84" fillId="65" borderId="64" applyNumberFormat="0" applyProtection="0">
      <alignment horizontal="left" vertical="center" indent="1"/>
    </xf>
    <xf numFmtId="0" fontId="84" fillId="65" borderId="64" applyNumberFormat="0" applyProtection="0">
      <alignment horizontal="left" vertical="top" indent="1"/>
    </xf>
    <xf numFmtId="4" fontId="119" fillId="0" borderId="1" applyNumberFormat="0" applyProtection="0">
      <alignment horizontal="left" vertical="center" indent="1"/>
    </xf>
    <xf numFmtId="4" fontId="92" fillId="76" borderId="0" applyNumberFormat="0" applyProtection="0">
      <alignment horizontal="left" vertical="center" indent="1"/>
    </xf>
    <xf numFmtId="4" fontId="82" fillId="77" borderId="0" applyNumberFormat="0" applyProtection="0">
      <alignment horizontal="left" vertical="center" indent="1"/>
    </xf>
    <xf numFmtId="0" fontId="16" fillId="76" borderId="64" applyNumberFormat="0" applyProtection="0">
      <alignment horizontal="left" vertical="top" indent="1"/>
    </xf>
    <xf numFmtId="0" fontId="16" fillId="77" borderId="64" applyNumberFormat="0" applyProtection="0">
      <alignment horizontal="left" vertical="top" indent="1"/>
    </xf>
    <xf numFmtId="0" fontId="16" fillId="78" borderId="64" applyNumberFormat="0" applyProtection="0">
      <alignment horizontal="left" vertical="top" indent="1"/>
    </xf>
    <xf numFmtId="0" fontId="7" fillId="0" borderId="0" applyNumberFormat="0" applyProtection="0">
      <alignment horizontal="left" wrapText="1" indent="1" shrinkToFit="1"/>
    </xf>
    <xf numFmtId="0" fontId="7" fillId="0" borderId="1" applyNumberFormat="0" applyProtection="0">
      <alignment horizontal="left" vertical="center" indent="1"/>
    </xf>
    <xf numFmtId="0" fontId="16" fillId="79" borderId="64" applyNumberFormat="0" applyProtection="0">
      <alignment horizontal="left" vertical="top" indent="1"/>
    </xf>
    <xf numFmtId="0" fontId="16" fillId="64" borderId="1" applyNumberFormat="0">
      <protection locked="0"/>
    </xf>
    <xf numFmtId="4" fontId="55" fillId="61" borderId="64" applyNumberFormat="0" applyProtection="0">
      <alignment vertical="center"/>
    </xf>
    <xf numFmtId="4" fontId="95" fillId="61" borderId="64" applyNumberFormat="0" applyProtection="0">
      <alignment vertical="center"/>
    </xf>
    <xf numFmtId="4" fontId="55" fillId="61" borderId="64" applyNumberFormat="0" applyProtection="0">
      <alignment horizontal="left" vertical="center" indent="1"/>
    </xf>
    <xf numFmtId="0" fontId="55" fillId="61" borderId="64" applyNumberFormat="0" applyProtection="0">
      <alignment horizontal="left" vertical="top" indent="1"/>
    </xf>
    <xf numFmtId="4" fontId="96" fillId="0" borderId="0" applyNumberFormat="0" applyProtection="0">
      <alignment horizontal="right" wrapText="1" shrinkToFit="1"/>
    </xf>
    <xf numFmtId="4" fontId="96" fillId="0" borderId="1" applyNumberFormat="0" applyProtection="0">
      <alignment horizontal="right" vertical="center"/>
    </xf>
    <xf numFmtId="4" fontId="96" fillId="0" borderId="0" applyNumberFormat="0" applyProtection="0">
      <alignment horizontal="left" wrapText="1" indent="1" shrinkToFit="1"/>
    </xf>
    <xf numFmtId="0" fontId="55" fillId="77" borderId="64" applyNumberFormat="0" applyProtection="0">
      <alignment horizontal="left" vertical="top" indent="1"/>
    </xf>
    <xf numFmtId="0" fontId="106" fillId="10" borderId="0" applyNumberFormat="0" applyBorder="0" applyAlignment="0" applyProtection="0"/>
    <xf numFmtId="0" fontId="110" fillId="0" borderId="70" applyNumberFormat="0" applyFill="0" applyAlignment="0" applyProtection="0"/>
    <xf numFmtId="0" fontId="111" fillId="0" borderId="56" applyNumberFormat="0" applyFill="0" applyAlignment="0" applyProtection="0"/>
    <xf numFmtId="0" fontId="112" fillId="0" borderId="71" applyNumberFormat="0" applyFill="0" applyAlignment="0" applyProtection="0"/>
    <xf numFmtId="0" fontId="112" fillId="0" borderId="0" applyNumberFormat="0" applyFill="0" applyBorder="0" applyAlignment="0" applyProtection="0"/>
    <xf numFmtId="0" fontId="112" fillId="0" borderId="71" applyNumberFormat="0" applyFill="0" applyAlignment="0" applyProtection="0"/>
    <xf numFmtId="0" fontId="60" fillId="38" borderId="0" applyNumberFormat="0" applyBorder="0" applyAlignment="0" applyProtection="0"/>
    <xf numFmtId="0" fontId="60" fillId="45" borderId="0" applyNumberFormat="0" applyBorder="0" applyAlignment="0" applyProtection="0"/>
    <xf numFmtId="0" fontId="60" fillId="47" borderId="0" applyNumberFormat="0" applyBorder="0" applyAlignment="0" applyProtection="0"/>
    <xf numFmtId="0" fontId="60" fillId="51" borderId="0" applyNumberFormat="0" applyBorder="0" applyAlignment="0" applyProtection="0"/>
    <xf numFmtId="0" fontId="75" fillId="0" borderId="58" applyNumberFormat="0" applyFill="0" applyAlignment="0" applyProtection="0"/>
    <xf numFmtId="4" fontId="84" fillId="0" borderId="0" applyNumberFormat="0" applyProtection="0">
      <alignment horizontal="left" indent="1"/>
    </xf>
    <xf numFmtId="0" fontId="7" fillId="0" borderId="0" applyNumberFormat="0" applyProtection="0">
      <alignment horizontal="left" vertical="center" indent="1"/>
    </xf>
    <xf numFmtId="0" fontId="7" fillId="0" borderId="0" applyNumberFormat="0" applyProtection="0">
      <alignment horizontal="left" vertical="center" indent="1"/>
    </xf>
    <xf numFmtId="0" fontId="7" fillId="0" borderId="0" applyNumberFormat="0" applyProtection="0">
      <alignment horizontal="left" vertical="center" indent="1"/>
    </xf>
    <xf numFmtId="4" fontId="55" fillId="7" borderId="64" applyNumberFormat="0" applyProtection="0">
      <alignment horizontal="left" vertical="center" indent="1"/>
    </xf>
    <xf numFmtId="0" fontId="75" fillId="0" borderId="58" applyNumberFormat="0" applyFill="0" applyAlignment="0" applyProtection="0"/>
    <xf numFmtId="0" fontId="75" fillId="0" borderId="58" applyNumberFormat="0" applyFill="0" applyAlignment="0" applyProtection="0"/>
    <xf numFmtId="0" fontId="52" fillId="0" borderId="0"/>
    <xf numFmtId="0" fontId="16" fillId="0" borderId="0"/>
  </cellStyleXfs>
  <cellXfs count="431">
    <xf numFmtId="0" fontId="0" fillId="0" borderId="0" xfId="0"/>
    <xf numFmtId="0" fontId="2" fillId="0" borderId="0" xfId="0" applyFont="1"/>
    <xf numFmtId="0" fontId="2" fillId="0" borderId="0" xfId="0" applyFont="1" applyBorder="1"/>
    <xf numFmtId="0" fontId="3" fillId="0" borderId="0" xfId="0" applyFont="1" applyBorder="1"/>
    <xf numFmtId="0" fontId="2" fillId="0" borderId="8" xfId="0" applyFont="1" applyBorder="1"/>
    <xf numFmtId="3" fontId="2" fillId="0" borderId="9" xfId="0" applyNumberFormat="1" applyFont="1" applyBorder="1"/>
    <xf numFmtId="0" fontId="2" fillId="0" borderId="2" xfId="0" applyFont="1" applyBorder="1"/>
    <xf numFmtId="0" fontId="2" fillId="0" borderId="5" xfId="0" applyFont="1" applyBorder="1"/>
    <xf numFmtId="0" fontId="3" fillId="0" borderId="0" xfId="0" applyFont="1" applyAlignment="1">
      <alignment wrapText="1"/>
    </xf>
    <xf numFmtId="3" fontId="3" fillId="0" borderId="0" xfId="0" applyNumberFormat="1" applyFont="1" applyAlignment="1">
      <alignment wrapText="1"/>
    </xf>
    <xf numFmtId="0" fontId="3" fillId="0" borderId="0" xfId="0" applyFont="1"/>
    <xf numFmtId="3" fontId="2" fillId="0" borderId="8" xfId="0" applyNumberFormat="1" applyFont="1" applyFill="1" applyBorder="1" applyAlignment="1">
      <alignment vertical="center"/>
    </xf>
    <xf numFmtId="1" fontId="2" fillId="0" borderId="2" xfId="0" applyNumberFormat="1" applyFont="1" applyFill="1" applyBorder="1" applyAlignment="1"/>
    <xf numFmtId="1" fontId="2" fillId="0" borderId="14" xfId="0" applyNumberFormat="1" applyFont="1" applyFill="1" applyBorder="1" applyAlignment="1"/>
    <xf numFmtId="0" fontId="13" fillId="0" borderId="0" xfId="0" applyFont="1"/>
    <xf numFmtId="0" fontId="2" fillId="0" borderId="17" xfId="0" applyFont="1" applyBorder="1"/>
    <xf numFmtId="1" fontId="2" fillId="0" borderId="17" xfId="0" applyNumberFormat="1" applyFont="1" applyBorder="1"/>
    <xf numFmtId="3" fontId="2" fillId="0" borderId="17" xfId="0" applyNumberFormat="1" applyFont="1" applyBorder="1"/>
    <xf numFmtId="0" fontId="2" fillId="0" borderId="18" xfId="0" applyFont="1" applyBorder="1"/>
    <xf numFmtId="0" fontId="3" fillId="0" borderId="29" xfId="0" applyFont="1" applyBorder="1"/>
    <xf numFmtId="0" fontId="3" fillId="0" borderId="30" xfId="0" applyFont="1" applyBorder="1"/>
    <xf numFmtId="0" fontId="0" fillId="0" borderId="0" xfId="0" applyFill="1"/>
    <xf numFmtId="0" fontId="20" fillId="0" borderId="0" xfId="0" applyFont="1"/>
    <xf numFmtId="0" fontId="20" fillId="0" borderId="2" xfId="0" applyFont="1" applyBorder="1"/>
    <xf numFmtId="0" fontId="20" fillId="0" borderId="12" xfId="0" applyFont="1" applyBorder="1" applyAlignment="1">
      <alignment horizontal="left"/>
    </xf>
    <xf numFmtId="0" fontId="20" fillId="0" borderId="20" xfId="0" applyFont="1" applyBorder="1" applyAlignment="1">
      <alignment horizontal="left"/>
    </xf>
    <xf numFmtId="4" fontId="20" fillId="0" borderId="12" xfId="0" applyNumberFormat="1" applyFont="1" applyBorder="1" applyAlignment="1">
      <alignment horizontal="left"/>
    </xf>
    <xf numFmtId="0" fontId="20" fillId="0" borderId="5" xfId="0" applyFont="1" applyBorder="1"/>
    <xf numFmtId="0" fontId="0" fillId="0" borderId="0" xfId="0" applyBorder="1"/>
    <xf numFmtId="41" fontId="12" fillId="0" borderId="0" xfId="0" applyNumberFormat="1" applyFont="1" applyBorder="1"/>
    <xf numFmtId="0" fontId="20" fillId="0" borderId="12" xfId="0" applyFont="1" applyFill="1" applyBorder="1" applyAlignment="1">
      <alignment horizontal="left"/>
    </xf>
    <xf numFmtId="169" fontId="0" fillId="0" borderId="0" xfId="0" applyNumberFormat="1" applyBorder="1"/>
    <xf numFmtId="0" fontId="38" fillId="0" borderId="0" xfId="0" applyFont="1"/>
    <xf numFmtId="3" fontId="38" fillId="0" borderId="0" xfId="0" applyNumberFormat="1" applyFont="1"/>
    <xf numFmtId="3" fontId="20" fillId="5" borderId="0" xfId="0" applyNumberFormat="1" applyFont="1" applyFill="1" applyBorder="1" applyAlignment="1">
      <alignment horizontal="right" vertical="center"/>
    </xf>
    <xf numFmtId="0" fontId="0" fillId="5" borderId="0" xfId="0" applyFill="1" applyBorder="1"/>
    <xf numFmtId="0" fontId="16" fillId="0" borderId="0" xfId="0" applyFont="1" applyFill="1" applyBorder="1"/>
    <xf numFmtId="0" fontId="16" fillId="0" borderId="0" xfId="0" applyFont="1" applyBorder="1"/>
    <xf numFmtId="3" fontId="42" fillId="0" borderId="0" xfId="0" applyNumberFormat="1" applyFont="1" applyBorder="1" applyAlignment="1">
      <alignment horizontal="right" vertical="center"/>
    </xf>
    <xf numFmtId="3" fontId="20" fillId="0" borderId="0" xfId="0" applyNumberFormat="1" applyFont="1" applyBorder="1" applyAlignment="1">
      <alignment horizontal="right" vertical="center"/>
    </xf>
    <xf numFmtId="3" fontId="43" fillId="0" borderId="0" xfId="0" applyNumberFormat="1" applyFont="1" applyBorder="1"/>
    <xf numFmtId="3" fontId="0" fillId="0" borderId="0" xfId="0" applyNumberFormat="1" applyBorder="1"/>
    <xf numFmtId="3" fontId="20" fillId="5" borderId="12" xfId="0" applyNumberFormat="1" applyFont="1" applyFill="1" applyBorder="1"/>
    <xf numFmtId="0" fontId="13" fillId="5" borderId="0" xfId="0" applyFont="1" applyFill="1"/>
    <xf numFmtId="0" fontId="12" fillId="5" borderId="0" xfId="0" applyFont="1" applyFill="1"/>
    <xf numFmtId="0" fontId="20" fillId="5" borderId="0" xfId="0" applyFont="1" applyFill="1"/>
    <xf numFmtId="4" fontId="36" fillId="0" borderId="35" xfId="0" applyNumberFormat="1" applyFont="1" applyBorder="1" applyAlignment="1">
      <alignment vertical="center"/>
    </xf>
    <xf numFmtId="0" fontId="10" fillId="0" borderId="0" xfId="0" applyFont="1"/>
    <xf numFmtId="0" fontId="10" fillId="0" borderId="0" xfId="0" applyFont="1" applyAlignment="1">
      <alignment wrapText="1"/>
    </xf>
    <xf numFmtId="0" fontId="10" fillId="0" borderId="0" xfId="0" applyFont="1" applyAlignment="1">
      <alignment horizontal="center"/>
    </xf>
    <xf numFmtId="4" fontId="36" fillId="0" borderId="41" xfId="0" applyNumberFormat="1" applyFont="1" applyBorder="1" applyAlignment="1">
      <alignment vertical="center"/>
    </xf>
    <xf numFmtId="4" fontId="36" fillId="0" borderId="2" xfId="0" applyNumberFormat="1" applyFont="1" applyBorder="1" applyAlignment="1">
      <alignment vertical="center"/>
    </xf>
    <xf numFmtId="4" fontId="36" fillId="0" borderId="5" xfId="0" applyNumberFormat="1" applyFont="1" applyBorder="1" applyAlignment="1">
      <alignment vertical="center"/>
    </xf>
    <xf numFmtId="164" fontId="20" fillId="0" borderId="3" xfId="0" applyNumberFormat="1" applyFont="1" applyBorder="1"/>
    <xf numFmtId="164" fontId="0" fillId="0" borderId="0" xfId="0" applyNumberFormat="1"/>
    <xf numFmtId="0" fontId="0" fillId="5" borderId="0" xfId="0" applyFill="1"/>
    <xf numFmtId="170" fontId="12" fillId="5" borderId="0" xfId="0" applyNumberFormat="1" applyFont="1" applyFill="1" applyBorder="1"/>
    <xf numFmtId="4" fontId="36" fillId="0" borderId="8" xfId="0" applyNumberFormat="1" applyFont="1" applyBorder="1" applyAlignment="1">
      <alignment vertical="center"/>
    </xf>
    <xf numFmtId="0" fontId="13" fillId="0" borderId="0" xfId="0" applyFont="1" applyBorder="1"/>
    <xf numFmtId="0" fontId="13" fillId="0" borderId="44" xfId="0" applyFont="1" applyBorder="1"/>
    <xf numFmtId="4" fontId="36" fillId="0" borderId="45" xfId="0" applyNumberFormat="1" applyFont="1" applyBorder="1" applyAlignment="1">
      <alignment vertical="center"/>
    </xf>
    <xf numFmtId="0" fontId="0" fillId="0" borderId="44" xfId="0" applyBorder="1"/>
    <xf numFmtId="4" fontId="36" fillId="0" borderId="46" xfId="0" applyNumberFormat="1" applyFont="1" applyBorder="1" applyAlignment="1">
      <alignment vertical="center"/>
    </xf>
    <xf numFmtId="0" fontId="40" fillId="0" borderId="0" xfId="0" applyFont="1"/>
    <xf numFmtId="171" fontId="36" fillId="0" borderId="47" xfId="0" applyNumberFormat="1" applyFont="1" applyBorder="1" applyAlignment="1">
      <alignment vertical="center"/>
    </xf>
    <xf numFmtId="171" fontId="0" fillId="0" borderId="0" xfId="0" applyNumberFormat="1" applyBorder="1"/>
    <xf numFmtId="164" fontId="22" fillId="0" borderId="12" xfId="0" applyNumberFormat="1" applyFont="1" applyBorder="1" applyAlignment="1">
      <alignment vertical="center"/>
    </xf>
    <xf numFmtId="170" fontId="20" fillId="5" borderId="3" xfId="0" applyNumberFormat="1" applyFont="1" applyFill="1" applyBorder="1"/>
    <xf numFmtId="164" fontId="22" fillId="0" borderId="20" xfId="0" applyNumberFormat="1" applyFont="1" applyBorder="1" applyAlignment="1">
      <alignment vertical="center"/>
    </xf>
    <xf numFmtId="0" fontId="7" fillId="5" borderId="0" xfId="0" applyFont="1" applyFill="1"/>
    <xf numFmtId="3" fontId="13" fillId="5" borderId="0" xfId="0" applyNumberFormat="1" applyFont="1" applyFill="1"/>
    <xf numFmtId="3" fontId="38" fillId="5" borderId="0" xfId="0" applyNumberFormat="1" applyFont="1" applyFill="1"/>
    <xf numFmtId="3" fontId="10" fillId="5" borderId="0" xfId="0" applyNumberFormat="1" applyFont="1" applyFill="1"/>
    <xf numFmtId="41" fontId="13" fillId="5" borderId="0" xfId="0" applyNumberFormat="1" applyFont="1" applyFill="1" applyBorder="1"/>
    <xf numFmtId="0" fontId="16" fillId="5" borderId="0" xfId="0" applyFont="1" applyFill="1" applyBorder="1"/>
    <xf numFmtId="3" fontId="42" fillId="5" borderId="0" xfId="0" applyNumberFormat="1" applyFont="1" applyFill="1" applyBorder="1" applyAlignment="1">
      <alignment horizontal="right" vertical="center"/>
    </xf>
    <xf numFmtId="0" fontId="13" fillId="5" borderId="8" xfId="0" applyFont="1" applyFill="1" applyBorder="1"/>
    <xf numFmtId="0" fontId="13" fillId="5" borderId="31" xfId="0" applyFont="1" applyFill="1" applyBorder="1" applyAlignment="1">
      <alignment horizontal="left"/>
    </xf>
    <xf numFmtId="41" fontId="12" fillId="5" borderId="35" xfId="0" applyNumberFormat="1" applyFont="1" applyFill="1" applyBorder="1"/>
    <xf numFmtId="3" fontId="20" fillId="5" borderId="36" xfId="0" applyNumberFormat="1" applyFont="1" applyFill="1" applyBorder="1" applyAlignment="1">
      <alignment horizontal="right" vertical="center"/>
    </xf>
    <xf numFmtId="3" fontId="20" fillId="5" borderId="9" xfId="0" applyNumberFormat="1" applyFont="1" applyFill="1" applyBorder="1" applyAlignment="1">
      <alignment horizontal="right" vertical="center"/>
    </xf>
    <xf numFmtId="41" fontId="12" fillId="5" borderId="31" xfId="0" applyNumberFormat="1" applyFont="1" applyFill="1" applyBorder="1"/>
    <xf numFmtId="0" fontId="13" fillId="5" borderId="2" xfId="0" applyFont="1" applyFill="1" applyBorder="1"/>
    <xf numFmtId="0" fontId="13" fillId="5" borderId="17" xfId="0" applyFont="1" applyFill="1" applyBorder="1" applyAlignment="1">
      <alignment horizontal="left"/>
    </xf>
    <xf numFmtId="3" fontId="20" fillId="5" borderId="13" xfId="0" applyNumberFormat="1" applyFont="1" applyFill="1" applyBorder="1" applyAlignment="1">
      <alignment horizontal="right" vertical="center"/>
    </xf>
    <xf numFmtId="3" fontId="20" fillId="5" borderId="12" xfId="0" applyNumberFormat="1" applyFont="1" applyFill="1" applyBorder="1" applyAlignment="1">
      <alignment horizontal="right" vertical="center"/>
    </xf>
    <xf numFmtId="41" fontId="12" fillId="5" borderId="17" xfId="0" applyNumberFormat="1" applyFont="1" applyFill="1" applyBorder="1"/>
    <xf numFmtId="41" fontId="12" fillId="5" borderId="4" xfId="0" applyNumberFormat="1" applyFont="1" applyFill="1" applyBorder="1"/>
    <xf numFmtId="0" fontId="13" fillId="5" borderId="14" xfId="0" applyFont="1" applyFill="1" applyBorder="1"/>
    <xf numFmtId="0" fontId="13" fillId="5" borderId="18" xfId="0" applyFont="1" applyFill="1" applyBorder="1" applyAlignment="1">
      <alignment horizontal="left"/>
    </xf>
    <xf numFmtId="3" fontId="20" fillId="5" borderId="34" xfId="0" applyNumberFormat="1" applyFont="1" applyFill="1" applyBorder="1" applyAlignment="1">
      <alignment horizontal="right" vertical="center"/>
    </xf>
    <xf numFmtId="3" fontId="20" fillId="5" borderId="15" xfId="0" applyNumberFormat="1" applyFont="1" applyFill="1" applyBorder="1" applyAlignment="1">
      <alignment horizontal="right" vertical="center"/>
    </xf>
    <xf numFmtId="41" fontId="12" fillId="5" borderId="18" xfId="0" applyNumberFormat="1" applyFont="1" applyFill="1" applyBorder="1"/>
    <xf numFmtId="41" fontId="12" fillId="5" borderId="33" xfId="0" applyNumberFormat="1" applyFont="1" applyFill="1" applyBorder="1"/>
    <xf numFmtId="3" fontId="20" fillId="5" borderId="36" xfId="0" applyNumberFormat="1" applyFont="1" applyFill="1" applyBorder="1" applyAlignment="1">
      <alignment horizontal="right"/>
    </xf>
    <xf numFmtId="3" fontId="20" fillId="5" borderId="9" xfId="0" applyNumberFormat="1" applyFont="1" applyFill="1" applyBorder="1" applyAlignment="1">
      <alignment horizontal="right"/>
    </xf>
    <xf numFmtId="3" fontId="20" fillId="5" borderId="13" xfId="0" applyNumberFormat="1" applyFont="1" applyFill="1" applyBorder="1" applyAlignment="1">
      <alignment horizontal="right"/>
    </xf>
    <xf numFmtId="3" fontId="20" fillId="5" borderId="12" xfId="0" applyNumberFormat="1" applyFont="1" applyFill="1" applyBorder="1" applyAlignment="1">
      <alignment horizontal="right"/>
    </xf>
    <xf numFmtId="4" fontId="13" fillId="5" borderId="17" xfId="0" applyNumberFormat="1" applyFont="1" applyFill="1" applyBorder="1" applyAlignment="1">
      <alignment horizontal="left"/>
    </xf>
    <xf numFmtId="3" fontId="20" fillId="5" borderId="34" xfId="0" applyNumberFormat="1" applyFont="1" applyFill="1" applyBorder="1" applyAlignment="1">
      <alignment horizontal="right"/>
    </xf>
    <xf numFmtId="3" fontId="20" fillId="5" borderId="15" xfId="0" applyNumberFormat="1" applyFont="1" applyFill="1" applyBorder="1" applyAlignment="1">
      <alignment horizontal="right"/>
    </xf>
    <xf numFmtId="41" fontId="20" fillId="5" borderId="0" xfId="0" applyNumberFormat="1" applyFont="1" applyFill="1" applyBorder="1"/>
    <xf numFmtId="0" fontId="39" fillId="5" borderId="0" xfId="0" applyFont="1" applyFill="1"/>
    <xf numFmtId="0" fontId="2" fillId="5" borderId="0" xfId="0" applyFont="1" applyFill="1"/>
    <xf numFmtId="0" fontId="3" fillId="5" borderId="0" xfId="0" applyFont="1" applyFill="1" applyBorder="1" applyAlignment="1">
      <alignment horizontal="center" wrapText="1"/>
    </xf>
    <xf numFmtId="0" fontId="2" fillId="5" borderId="0" xfId="0" applyFont="1" applyFill="1" applyBorder="1"/>
    <xf numFmtId="3" fontId="3" fillId="5" borderId="0" xfId="0" applyNumberFormat="1" applyFont="1" applyFill="1" applyBorder="1"/>
    <xf numFmtId="3" fontId="32" fillId="5" borderId="0" xfId="0" applyNumberFormat="1" applyFont="1" applyFill="1" applyBorder="1"/>
    <xf numFmtId="0" fontId="3" fillId="5" borderId="0" xfId="0" applyFont="1" applyFill="1" applyBorder="1"/>
    <xf numFmtId="0" fontId="3" fillId="5" borderId="2" xfId="0" applyFont="1" applyFill="1" applyBorder="1"/>
    <xf numFmtId="3" fontId="3" fillId="5" borderId="3" xfId="0" applyNumberFormat="1" applyFont="1" applyFill="1" applyBorder="1"/>
    <xf numFmtId="3" fontId="3" fillId="5" borderId="4" xfId="0" applyNumberFormat="1" applyFont="1" applyFill="1" applyBorder="1"/>
    <xf numFmtId="0" fontId="3" fillId="5" borderId="5" xfId="0" applyFont="1" applyFill="1" applyBorder="1"/>
    <xf numFmtId="3" fontId="3" fillId="5" borderId="6" xfId="0" applyNumberFormat="1" applyFont="1" applyFill="1" applyBorder="1"/>
    <xf numFmtId="3" fontId="3" fillId="5" borderId="7" xfId="0" applyNumberFormat="1" applyFont="1" applyFill="1" applyBorder="1"/>
    <xf numFmtId="4" fontId="4" fillId="5" borderId="0" xfId="0" applyNumberFormat="1" applyFont="1" applyFill="1" applyBorder="1"/>
    <xf numFmtId="3" fontId="4" fillId="5" borderId="0" xfId="0" applyNumberFormat="1" applyFont="1" applyFill="1" applyBorder="1"/>
    <xf numFmtId="3" fontId="2" fillId="5" borderId="16" xfId="0" applyNumberFormat="1" applyFont="1" applyFill="1" applyBorder="1"/>
    <xf numFmtId="0" fontId="2" fillId="5" borderId="2" xfId="0" applyFont="1" applyFill="1" applyBorder="1"/>
    <xf numFmtId="3" fontId="2" fillId="5" borderId="12" xfId="0" applyNumberFormat="1" applyFont="1" applyFill="1" applyBorder="1"/>
    <xf numFmtId="164" fontId="2" fillId="5" borderId="0" xfId="0" applyNumberFormat="1" applyFont="1" applyFill="1" applyBorder="1"/>
    <xf numFmtId="3" fontId="2" fillId="5" borderId="9" xfId="0" applyNumberFormat="1" applyFont="1" applyFill="1" applyBorder="1"/>
    <xf numFmtId="3" fontId="2" fillId="5" borderId="10" xfId="0" applyNumberFormat="1" applyFont="1" applyFill="1" applyBorder="1"/>
    <xf numFmtId="3" fontId="2" fillId="5" borderId="13" xfId="0" applyNumberFormat="1" applyFont="1" applyFill="1" applyBorder="1"/>
    <xf numFmtId="0" fontId="2" fillId="5" borderId="5" xfId="0" applyFont="1" applyFill="1" applyBorder="1"/>
    <xf numFmtId="3" fontId="2" fillId="5" borderId="20" xfId="0" applyNumberFormat="1" applyFont="1" applyFill="1" applyBorder="1"/>
    <xf numFmtId="164" fontId="2" fillId="5" borderId="23" xfId="0" applyNumberFormat="1" applyFont="1" applyFill="1" applyBorder="1"/>
    <xf numFmtId="3" fontId="2" fillId="5" borderId="24" xfId="0" applyNumberFormat="1" applyFont="1" applyFill="1" applyBorder="1"/>
    <xf numFmtId="3" fontId="2" fillId="5" borderId="25" xfId="0" applyNumberFormat="1" applyFont="1" applyFill="1" applyBorder="1"/>
    <xf numFmtId="3" fontId="2" fillId="5" borderId="26" xfId="0" applyNumberFormat="1" applyFont="1" applyFill="1" applyBorder="1"/>
    <xf numFmtId="0" fontId="2" fillId="5" borderId="28" xfId="0" applyFont="1" applyFill="1" applyBorder="1"/>
    <xf numFmtId="166" fontId="2" fillId="5" borderId="0" xfId="0" applyNumberFormat="1" applyFont="1" applyFill="1" applyBorder="1"/>
    <xf numFmtId="167" fontId="2" fillId="5" borderId="0" xfId="0" applyNumberFormat="1" applyFont="1" applyFill="1" applyBorder="1"/>
    <xf numFmtId="3" fontId="2" fillId="5" borderId="0" xfId="0" applyNumberFormat="1" applyFont="1" applyFill="1" applyBorder="1" applyAlignment="1">
      <alignment horizontal="right"/>
    </xf>
    <xf numFmtId="0" fontId="12" fillId="5" borderId="0" xfId="0" applyFont="1" applyFill="1" applyBorder="1"/>
    <xf numFmtId="3" fontId="34" fillId="5" borderId="0" xfId="0" applyNumberFormat="1" applyFont="1" applyFill="1" applyBorder="1"/>
    <xf numFmtId="3" fontId="3" fillId="5" borderId="0" xfId="0" applyNumberFormat="1" applyFont="1" applyFill="1" applyAlignment="1">
      <alignment wrapText="1"/>
    </xf>
    <xf numFmtId="3" fontId="4" fillId="5" borderId="19" xfId="0" applyNumberFormat="1" applyFont="1" applyFill="1" applyBorder="1"/>
    <xf numFmtId="3" fontId="3" fillId="5" borderId="21" xfId="0" applyNumberFormat="1" applyFont="1" applyFill="1" applyBorder="1"/>
    <xf numFmtId="3" fontId="3" fillId="5" borderId="22" xfId="0" applyNumberFormat="1" applyFont="1" applyFill="1" applyBorder="1"/>
    <xf numFmtId="3" fontId="2" fillId="5" borderId="19" xfId="0" applyNumberFormat="1" applyFont="1" applyFill="1" applyBorder="1"/>
    <xf numFmtId="0" fontId="13" fillId="5" borderId="12" xfId="0" applyFont="1" applyFill="1" applyBorder="1" applyAlignment="1">
      <alignment horizontal="left"/>
    </xf>
    <xf numFmtId="0" fontId="13" fillId="5" borderId="5" xfId="0" applyFont="1" applyFill="1" applyBorder="1"/>
    <xf numFmtId="0" fontId="13" fillId="5" borderId="20" xfId="0" applyFont="1" applyFill="1" applyBorder="1" applyAlignment="1">
      <alignment horizontal="left"/>
    </xf>
    <xf numFmtId="4" fontId="13" fillId="5" borderId="12" xfId="0" applyNumberFormat="1" applyFont="1" applyFill="1" applyBorder="1" applyAlignment="1">
      <alignment horizontal="left"/>
    </xf>
    <xf numFmtId="0" fontId="13" fillId="5" borderId="15" xfId="0" applyFont="1" applyFill="1" applyBorder="1" applyAlignment="1">
      <alignment horizontal="left"/>
    </xf>
    <xf numFmtId="3" fontId="2" fillId="5" borderId="15" xfId="0" applyNumberFormat="1" applyFont="1" applyFill="1" applyBorder="1"/>
    <xf numFmtId="3" fontId="9" fillId="5" borderId="0" xfId="0" applyNumberFormat="1" applyFont="1" applyFill="1"/>
    <xf numFmtId="3" fontId="12" fillId="0" borderId="0" xfId="5" applyNumberFormat="1" applyFont="1" applyBorder="1"/>
    <xf numFmtId="3" fontId="12" fillId="0" borderId="0" xfId="5" applyNumberFormat="1" applyFont="1" applyFill="1" applyBorder="1"/>
    <xf numFmtId="3" fontId="20" fillId="5" borderId="3" xfId="0" applyNumberFormat="1" applyFont="1" applyFill="1" applyBorder="1"/>
    <xf numFmtId="1" fontId="2" fillId="5" borderId="0" xfId="0" applyNumberFormat="1" applyFont="1" applyFill="1" applyBorder="1"/>
    <xf numFmtId="0" fontId="3" fillId="5" borderId="0" xfId="0" applyNumberFormat="1" applyFont="1" applyFill="1" applyAlignment="1">
      <alignment wrapText="1"/>
    </xf>
    <xf numFmtId="0" fontId="23" fillId="5" borderId="0" xfId="0" applyFont="1" applyFill="1"/>
    <xf numFmtId="0" fontId="34" fillId="5" borderId="0" xfId="0" applyFont="1" applyFill="1" applyBorder="1" applyAlignment="1">
      <alignment horizontal="center"/>
    </xf>
    <xf numFmtId="3" fontId="3" fillId="5" borderId="0" xfId="0" applyNumberFormat="1" applyFont="1" applyFill="1" applyBorder="1" applyAlignment="1">
      <alignment horizontal="center"/>
    </xf>
    <xf numFmtId="0" fontId="41" fillId="5" borderId="0" xfId="0" applyFont="1" applyFill="1" applyBorder="1"/>
    <xf numFmtId="0" fontId="15" fillId="5" borderId="0" xfId="0" applyFont="1" applyFill="1" applyBorder="1"/>
    <xf numFmtId="0" fontId="15" fillId="5" borderId="0" xfId="0" applyFont="1" applyFill="1"/>
    <xf numFmtId="3" fontId="8" fillId="5" borderId="0" xfId="0" applyNumberFormat="1" applyFont="1" applyFill="1" applyBorder="1"/>
    <xf numFmtId="3" fontId="40" fillId="5" borderId="0" xfId="0" applyNumberFormat="1" applyFont="1" applyFill="1" applyBorder="1"/>
    <xf numFmtId="165" fontId="3" fillId="5" borderId="0" xfId="0" applyNumberFormat="1" applyFont="1" applyFill="1" applyBorder="1"/>
    <xf numFmtId="1" fontId="3" fillId="5" borderId="0" xfId="0" applyNumberFormat="1" applyFont="1" applyFill="1" applyBorder="1"/>
    <xf numFmtId="3" fontId="2" fillId="5" borderId="0" xfId="0" applyNumberFormat="1" applyFont="1" applyFill="1" applyBorder="1"/>
    <xf numFmtId="3" fontId="2" fillId="5" borderId="11" xfId="0" applyNumberFormat="1" applyFont="1" applyFill="1" applyBorder="1"/>
    <xf numFmtId="3" fontId="2" fillId="5" borderId="27" xfId="0" applyNumberFormat="1" applyFont="1" applyFill="1" applyBorder="1"/>
    <xf numFmtId="3" fontId="2" fillId="5" borderId="0" xfId="0" applyNumberFormat="1" applyFont="1" applyFill="1"/>
    <xf numFmtId="167" fontId="3" fillId="5" borderId="0" xfId="0" applyNumberFormat="1" applyFont="1" applyFill="1" applyBorder="1"/>
    <xf numFmtId="166" fontId="3" fillId="5" borderId="0" xfId="0" applyNumberFormat="1" applyFont="1" applyFill="1" applyBorder="1"/>
    <xf numFmtId="0" fontId="34" fillId="5" borderId="0" xfId="0" applyFont="1" applyFill="1" applyAlignment="1">
      <alignment horizontal="center"/>
    </xf>
    <xf numFmtId="0" fontId="3" fillId="5" borderId="0" xfId="0" applyFont="1" applyFill="1" applyBorder="1" applyAlignment="1">
      <alignment wrapText="1"/>
    </xf>
    <xf numFmtId="0" fontId="3" fillId="5" borderId="32" xfId="0" applyFont="1" applyFill="1" applyBorder="1" applyAlignment="1">
      <alignment wrapText="1"/>
    </xf>
    <xf numFmtId="0" fontId="3" fillId="5" borderId="0" xfId="0" applyFont="1" applyFill="1" applyAlignment="1">
      <alignment wrapText="1"/>
    </xf>
    <xf numFmtId="3" fontId="3" fillId="5" borderId="0" xfId="0" applyNumberFormat="1" applyFont="1" applyFill="1" applyBorder="1" applyAlignment="1">
      <alignment wrapText="1"/>
    </xf>
    <xf numFmtId="3" fontId="44" fillId="5" borderId="22" xfId="0" applyNumberFormat="1" applyFont="1" applyFill="1" applyBorder="1"/>
    <xf numFmtId="3" fontId="6" fillId="5" borderId="22" xfId="0" applyNumberFormat="1" applyFont="1" applyFill="1" applyBorder="1"/>
    <xf numFmtId="3" fontId="6" fillId="5" borderId="42" xfId="0" applyNumberFormat="1" applyFont="1" applyFill="1" applyBorder="1"/>
    <xf numFmtId="0" fontId="2" fillId="5" borderId="19" xfId="0" applyFont="1" applyFill="1" applyBorder="1"/>
    <xf numFmtId="0" fontId="6" fillId="5" borderId="38" xfId="0" applyFont="1" applyFill="1" applyBorder="1"/>
    <xf numFmtId="0" fontId="2" fillId="5" borderId="39" xfId="0" applyFont="1" applyFill="1" applyBorder="1"/>
    <xf numFmtId="0" fontId="2" fillId="5" borderId="37" xfId="0" applyFont="1" applyFill="1" applyBorder="1"/>
    <xf numFmtId="0" fontId="2" fillId="5" borderId="32" xfId="0" applyFont="1" applyFill="1" applyBorder="1"/>
    <xf numFmtId="168" fontId="2" fillId="5" borderId="12" xfId="0" applyNumberFormat="1" applyFont="1" applyFill="1" applyBorder="1"/>
    <xf numFmtId="1" fontId="2" fillId="5" borderId="12" xfId="0" applyNumberFormat="1" applyFont="1" applyFill="1" applyBorder="1"/>
    <xf numFmtId="3" fontId="6" fillId="5" borderId="12" xfId="0" applyNumberFormat="1" applyFont="1" applyFill="1" applyBorder="1"/>
    <xf numFmtId="3" fontId="3" fillId="5" borderId="12" xfId="0" applyNumberFormat="1" applyFont="1" applyFill="1" applyBorder="1"/>
    <xf numFmtId="3" fontId="15" fillId="5" borderId="12" xfId="0" applyNumberFormat="1" applyFont="1" applyFill="1" applyBorder="1"/>
    <xf numFmtId="3" fontId="15" fillId="5" borderId="17" xfId="0" applyNumberFormat="1" applyFont="1" applyFill="1" applyBorder="1"/>
    <xf numFmtId="168" fontId="2" fillId="5" borderId="20" xfId="0" applyNumberFormat="1" applyFont="1" applyFill="1" applyBorder="1"/>
    <xf numFmtId="1" fontId="2" fillId="5" borderId="20" xfId="0" applyNumberFormat="1" applyFont="1" applyFill="1" applyBorder="1"/>
    <xf numFmtId="3" fontId="6" fillId="5" borderId="20" xfId="0" applyNumberFormat="1" applyFont="1" applyFill="1" applyBorder="1"/>
    <xf numFmtId="3" fontId="3" fillId="5" borderId="15" xfId="0" applyNumberFormat="1" applyFont="1" applyFill="1" applyBorder="1"/>
    <xf numFmtId="3" fontId="15" fillId="5" borderId="15" xfId="0" applyNumberFormat="1" applyFont="1" applyFill="1" applyBorder="1"/>
    <xf numFmtId="3" fontId="15" fillId="5" borderId="18" xfId="0" applyNumberFormat="1" applyFont="1" applyFill="1" applyBorder="1"/>
    <xf numFmtId="3" fontId="3" fillId="5" borderId="9" xfId="0" applyNumberFormat="1" applyFont="1" applyFill="1" applyBorder="1"/>
    <xf numFmtId="3" fontId="15" fillId="5" borderId="9" xfId="0" applyNumberFormat="1" applyFont="1" applyFill="1" applyBorder="1"/>
    <xf numFmtId="3" fontId="15" fillId="5" borderId="31" xfId="0" applyNumberFormat="1" applyFont="1" applyFill="1" applyBorder="1"/>
    <xf numFmtId="168" fontId="2" fillId="5" borderId="15" xfId="0" applyNumberFormat="1" applyFont="1" applyFill="1" applyBorder="1"/>
    <xf numFmtId="1" fontId="2" fillId="5" borderId="15" xfId="0" applyNumberFormat="1" applyFont="1" applyFill="1" applyBorder="1"/>
    <xf numFmtId="3" fontId="6" fillId="5" borderId="15" xfId="0" applyNumberFormat="1" applyFont="1" applyFill="1" applyBorder="1"/>
    <xf numFmtId="3" fontId="8" fillId="5" borderId="43" xfId="0" applyNumberFormat="1" applyFont="1" applyFill="1" applyBorder="1"/>
    <xf numFmtId="3" fontId="8" fillId="5" borderId="40" xfId="0" applyNumberFormat="1" applyFont="1" applyFill="1" applyBorder="1"/>
    <xf numFmtId="3" fontId="15" fillId="5" borderId="0" xfId="0" applyNumberFormat="1" applyFont="1" applyFill="1"/>
    <xf numFmtId="0" fontId="12" fillId="5" borderId="0" xfId="0" applyFont="1" applyFill="1" applyBorder="1" applyAlignment="1">
      <alignment horizontal="center"/>
    </xf>
    <xf numFmtId="0" fontId="2" fillId="5" borderId="12" xfId="0" applyFont="1" applyFill="1" applyBorder="1"/>
    <xf numFmtId="3" fontId="2" fillId="5" borderId="3" xfId="0" applyNumberFormat="1" applyFont="1" applyFill="1" applyBorder="1"/>
    <xf numFmtId="4" fontId="4" fillId="5" borderId="20" xfId="0" applyNumberFormat="1" applyFont="1" applyFill="1" applyBorder="1"/>
    <xf numFmtId="3" fontId="4" fillId="5" borderId="6" xfId="0" applyNumberFormat="1" applyFont="1" applyFill="1" applyBorder="1"/>
    <xf numFmtId="3" fontId="2" fillId="5" borderId="0" xfId="0" applyNumberFormat="1" applyFont="1" applyFill="1" applyBorder="1" applyAlignment="1"/>
    <xf numFmtId="0" fontId="0" fillId="5" borderId="0" xfId="0" applyFill="1" applyBorder="1" applyAlignment="1"/>
    <xf numFmtId="0" fontId="47" fillId="5" borderId="0" xfId="0" applyFont="1" applyFill="1" applyBorder="1"/>
    <xf numFmtId="3" fontId="47" fillId="5" borderId="0" xfId="0" applyNumberFormat="1" applyFont="1" applyFill="1" applyBorder="1"/>
    <xf numFmtId="0" fontId="46" fillId="5" borderId="0" xfId="0" applyFont="1" applyFill="1" applyBorder="1"/>
    <xf numFmtId="3" fontId="46" fillId="5" borderId="0" xfId="0" applyNumberFormat="1" applyFont="1" applyFill="1" applyBorder="1"/>
    <xf numFmtId="0" fontId="34" fillId="5" borderId="0" xfId="0" applyFont="1" applyFill="1"/>
    <xf numFmtId="3" fontId="32" fillId="5" borderId="0" xfId="0" applyNumberFormat="1" applyFont="1" applyFill="1"/>
    <xf numFmtId="0" fontId="32" fillId="5" borderId="0" xfId="0" applyFont="1" applyFill="1" applyAlignment="1">
      <alignment horizontal="right"/>
    </xf>
    <xf numFmtId="0" fontId="47" fillId="5" borderId="0" xfId="0" applyFont="1" applyFill="1" applyBorder="1" applyAlignment="1">
      <alignment horizontal="right"/>
    </xf>
    <xf numFmtId="0" fontId="2" fillId="5" borderId="0" xfId="0" applyFont="1" applyFill="1" applyBorder="1" applyAlignment="1">
      <alignment horizontal="right"/>
    </xf>
    <xf numFmtId="171" fontId="36" fillId="0" borderId="48" xfId="0" applyNumberFormat="1" applyFont="1" applyBorder="1" applyAlignment="1">
      <alignment vertical="center"/>
    </xf>
    <xf numFmtId="164" fontId="20" fillId="0" borderId="11" xfId="0" applyNumberFormat="1" applyFont="1" applyBorder="1"/>
    <xf numFmtId="171" fontId="36" fillId="0" borderId="49" xfId="0" applyNumberFormat="1" applyFont="1" applyBorder="1" applyAlignment="1">
      <alignment vertical="center"/>
    </xf>
    <xf numFmtId="164" fontId="20" fillId="0" borderId="50" xfId="0" applyNumberFormat="1" applyFont="1" applyBorder="1"/>
    <xf numFmtId="3" fontId="15" fillId="5" borderId="0" xfId="0" applyNumberFormat="1" applyFont="1" applyFill="1" applyBorder="1" applyAlignment="1">
      <alignment horizontal="center"/>
    </xf>
    <xf numFmtId="3" fontId="2" fillId="5" borderId="2" xfId="0" applyNumberFormat="1" applyFont="1" applyFill="1" applyBorder="1"/>
    <xf numFmtId="3" fontId="15" fillId="5" borderId="3" xfId="0" applyNumberFormat="1" applyFont="1" applyFill="1" applyBorder="1"/>
    <xf numFmtId="3" fontId="2" fillId="5" borderId="5" xfId="0" applyNumberFormat="1" applyFont="1" applyFill="1" applyBorder="1"/>
    <xf numFmtId="3" fontId="15" fillId="5" borderId="6" xfId="0" applyNumberFormat="1" applyFont="1" applyFill="1" applyBorder="1"/>
    <xf numFmtId="3" fontId="3" fillId="0" borderId="51" xfId="0" applyNumberFormat="1" applyFont="1" applyBorder="1"/>
    <xf numFmtId="41" fontId="0" fillId="0" borderId="0" xfId="0" applyNumberFormat="1" applyBorder="1"/>
    <xf numFmtId="3" fontId="20" fillId="0" borderId="0" xfId="0" applyNumberFormat="1" applyFont="1" applyFill="1" applyBorder="1"/>
    <xf numFmtId="3" fontId="13" fillId="0" borderId="0" xfId="0" applyNumberFormat="1" applyFont="1" applyBorder="1"/>
    <xf numFmtId="3" fontId="13" fillId="0" borderId="0" xfId="0" applyNumberFormat="1" applyFont="1" applyBorder="1" applyAlignment="1">
      <alignment wrapText="1"/>
    </xf>
    <xf numFmtId="3" fontId="38" fillId="5" borderId="0" xfId="0" applyNumberFormat="1" applyFont="1" applyFill="1" applyAlignment="1">
      <alignment horizontal="right"/>
    </xf>
    <xf numFmtId="0" fontId="48" fillId="5" borderId="0" xfId="0" applyFont="1" applyFill="1" applyAlignment="1">
      <alignment horizontal="right"/>
    </xf>
    <xf numFmtId="41" fontId="48" fillId="5" borderId="0" xfId="0" applyNumberFormat="1" applyFont="1" applyFill="1"/>
    <xf numFmtId="0" fontId="49" fillId="0" borderId="0" xfId="0" applyFont="1"/>
    <xf numFmtId="3" fontId="20" fillId="0" borderId="0" xfId="4" applyNumberFormat="1" applyFont="1" applyFill="1" applyBorder="1"/>
    <xf numFmtId="3" fontId="20" fillId="0" borderId="0" xfId="4" applyNumberFormat="1" applyFont="1" applyBorder="1"/>
    <xf numFmtId="164" fontId="20" fillId="0" borderId="0" xfId="0" applyNumberFormat="1" applyFont="1" applyBorder="1"/>
    <xf numFmtId="171" fontId="35" fillId="0" borderId="0" xfId="0" applyNumberFormat="1" applyFont="1" applyBorder="1" applyAlignment="1">
      <alignment vertical="center"/>
    </xf>
    <xf numFmtId="0" fontId="49" fillId="0" borderId="0" xfId="0" applyFont="1" applyBorder="1" applyAlignment="1">
      <alignment horizontal="right" vertical="center" wrapText="1"/>
    </xf>
    <xf numFmtId="0" fontId="49" fillId="0" borderId="0" xfId="0" applyFont="1" applyBorder="1" applyAlignment="1">
      <alignment horizontal="justify" vertical="center" wrapText="1"/>
    </xf>
    <xf numFmtId="3" fontId="20" fillId="0" borderId="0" xfId="0" applyNumberFormat="1" applyFont="1"/>
    <xf numFmtId="3" fontId="12" fillId="5" borderId="0" xfId="9" applyNumberFormat="1" applyFont="1" applyFill="1" applyBorder="1" applyAlignment="1">
      <alignment horizontal="right" wrapText="1"/>
    </xf>
    <xf numFmtId="0" fontId="12" fillId="0" borderId="0" xfId="0" applyFont="1" applyBorder="1" applyAlignment="1">
      <alignment horizontal="center"/>
    </xf>
    <xf numFmtId="3" fontId="2" fillId="0" borderId="0" xfId="0" applyNumberFormat="1" applyFont="1"/>
    <xf numFmtId="9" fontId="34" fillId="5" borderId="0" xfId="0" applyNumberFormat="1" applyFont="1" applyFill="1" applyAlignment="1">
      <alignment horizontal="center"/>
    </xf>
    <xf numFmtId="0" fontId="8" fillId="5" borderId="74" xfId="0" applyFont="1" applyFill="1" applyBorder="1" applyAlignment="1">
      <alignment horizontal="center" wrapText="1"/>
    </xf>
    <xf numFmtId="3" fontId="15" fillId="5" borderId="76" xfId="0" applyNumberFormat="1" applyFont="1" applyFill="1" applyBorder="1"/>
    <xf numFmtId="3" fontId="8" fillId="5" borderId="74" xfId="0" applyNumberFormat="1" applyFont="1" applyFill="1" applyBorder="1"/>
    <xf numFmtId="0" fontId="3" fillId="5" borderId="74" xfId="0" applyFont="1" applyFill="1" applyBorder="1" applyAlignment="1">
      <alignment wrapText="1"/>
    </xf>
    <xf numFmtId="3" fontId="2" fillId="5" borderId="75" xfId="0" applyNumberFormat="1" applyFont="1" applyFill="1" applyBorder="1"/>
    <xf numFmtId="0" fontId="15" fillId="5" borderId="74" xfId="0" applyFont="1" applyFill="1" applyBorder="1"/>
    <xf numFmtId="0" fontId="2" fillId="5" borderId="74" xfId="0" applyFont="1" applyFill="1" applyBorder="1"/>
    <xf numFmtId="3" fontId="2" fillId="5" borderId="17" xfId="0" applyNumberFormat="1" applyFont="1" applyFill="1" applyBorder="1"/>
    <xf numFmtId="0" fontId="46" fillId="5" borderId="0" xfId="0" applyFont="1" applyFill="1"/>
    <xf numFmtId="3" fontId="46" fillId="5" borderId="0" xfId="0" applyNumberFormat="1" applyFont="1" applyFill="1"/>
    <xf numFmtId="0" fontId="13" fillId="5" borderId="74" xfId="0" applyFont="1" applyFill="1" applyBorder="1"/>
    <xf numFmtId="0" fontId="10" fillId="5" borderId="74" xfId="0" applyFont="1" applyFill="1" applyBorder="1" applyAlignment="1">
      <alignment horizontal="right"/>
    </xf>
    <xf numFmtId="0" fontId="10" fillId="0" borderId="74" xfId="0" applyFont="1" applyBorder="1" applyAlignment="1">
      <alignment horizontal="center" wrapText="1"/>
    </xf>
    <xf numFmtId="0" fontId="0" fillId="5" borderId="0" xfId="0" applyFill="1" applyBorder="1" applyAlignment="1">
      <alignment horizontal="center"/>
    </xf>
    <xf numFmtId="0" fontId="25" fillId="5" borderId="0" xfId="0" applyFont="1" applyFill="1" applyBorder="1" applyAlignment="1"/>
    <xf numFmtId="0" fontId="37" fillId="0" borderId="0" xfId="0" applyFont="1" applyAlignment="1">
      <alignment vertical="center"/>
    </xf>
    <xf numFmtId="0" fontId="13" fillId="0" borderId="0" xfId="0" applyFont="1" applyAlignment="1">
      <alignment vertical="center"/>
    </xf>
    <xf numFmtId="0" fontId="13" fillId="5" borderId="85" xfId="0" applyFont="1" applyFill="1" applyBorder="1"/>
    <xf numFmtId="0" fontId="3" fillId="5" borderId="74" xfId="0" applyFont="1" applyFill="1" applyBorder="1" applyAlignment="1">
      <alignment horizontal="center" wrapText="1"/>
    </xf>
    <xf numFmtId="3" fontId="3" fillId="0" borderId="87" xfId="0" applyNumberFormat="1" applyFont="1" applyFill="1" applyBorder="1"/>
    <xf numFmtId="3" fontId="3" fillId="5" borderId="85" xfId="0" applyNumberFormat="1" applyFont="1" applyFill="1" applyBorder="1"/>
    <xf numFmtId="3" fontId="3" fillId="5" borderId="76" xfId="0" applyNumberFormat="1" applyFont="1" applyFill="1" applyBorder="1"/>
    <xf numFmtId="0" fontId="2" fillId="5" borderId="80" xfId="0" applyFont="1" applyFill="1" applyBorder="1"/>
    <xf numFmtId="0" fontId="2" fillId="5" borderId="85" xfId="0" applyFont="1" applyFill="1" applyBorder="1"/>
    <xf numFmtId="3" fontId="2" fillId="5" borderId="76" xfId="0" applyNumberFormat="1" applyFont="1" applyFill="1" applyBorder="1"/>
    <xf numFmtId="0" fontId="2" fillId="0" borderId="74" xfId="0" applyFont="1" applyBorder="1"/>
    <xf numFmtId="1" fontId="3" fillId="5" borderId="74" xfId="0" applyNumberFormat="1" applyFont="1" applyFill="1" applyBorder="1"/>
    <xf numFmtId="3" fontId="3" fillId="5" borderId="74" xfId="0" applyNumberFormat="1" applyFont="1" applyFill="1" applyBorder="1"/>
    <xf numFmtId="3" fontId="3" fillId="5" borderId="89" xfId="0" applyNumberFormat="1" applyFont="1" applyFill="1" applyBorder="1"/>
    <xf numFmtId="1" fontId="3" fillId="5" borderId="79" xfId="0" applyNumberFormat="1" applyFont="1" applyFill="1" applyBorder="1"/>
    <xf numFmtId="164" fontId="2" fillId="5" borderId="82" xfId="0" applyNumberFormat="1" applyFont="1" applyFill="1" applyBorder="1"/>
    <xf numFmtId="3" fontId="2" fillId="5" borderId="90" xfId="0" applyNumberFormat="1" applyFont="1" applyFill="1" applyBorder="1"/>
    <xf numFmtId="3" fontId="2" fillId="5" borderId="83" xfId="0" applyNumberFormat="1" applyFont="1" applyFill="1" applyBorder="1"/>
    <xf numFmtId="166" fontId="2" fillId="5" borderId="74" xfId="0" applyNumberFormat="1" applyFont="1" applyFill="1" applyBorder="1"/>
    <xf numFmtId="167" fontId="3" fillId="5" borderId="74" xfId="0" applyNumberFormat="1" applyFont="1" applyFill="1" applyBorder="1"/>
    <xf numFmtId="166" fontId="3" fillId="5" borderId="89" xfId="0" applyNumberFormat="1" applyFont="1" applyFill="1" applyBorder="1"/>
    <xf numFmtId="167" fontId="3" fillId="5" borderId="79" xfId="0" applyNumberFormat="1" applyFont="1" applyFill="1" applyBorder="1"/>
    <xf numFmtId="3" fontId="3" fillId="5" borderId="86" xfId="0" applyNumberFormat="1" applyFont="1" applyFill="1" applyBorder="1"/>
    <xf numFmtId="3" fontId="3" fillId="2" borderId="74" xfId="0" applyNumberFormat="1" applyFont="1" applyFill="1" applyBorder="1" applyAlignment="1">
      <alignment horizontal="center" wrapText="1"/>
    </xf>
    <xf numFmtId="3" fontId="3" fillId="5" borderId="74" xfId="0" applyNumberFormat="1" applyFont="1" applyFill="1" applyBorder="1" applyAlignment="1">
      <alignment horizontal="center" wrapText="1"/>
    </xf>
    <xf numFmtId="49" fontId="3" fillId="5" borderId="74" xfId="0" applyNumberFormat="1" applyFont="1" applyFill="1" applyBorder="1" applyAlignment="1">
      <alignment horizontal="center" wrapText="1"/>
    </xf>
    <xf numFmtId="0" fontId="3" fillId="5" borderId="74" xfId="0" applyNumberFormat="1" applyFont="1" applyFill="1" applyBorder="1" applyAlignment="1">
      <alignment horizontal="center" wrapText="1"/>
    </xf>
    <xf numFmtId="0" fontId="8" fillId="5" borderId="77" xfId="0" applyFont="1" applyFill="1" applyBorder="1" applyAlignment="1">
      <alignment horizontal="center" wrapText="1"/>
    </xf>
    <xf numFmtId="0" fontId="3" fillId="5" borderId="91" xfId="0" applyFont="1" applyFill="1" applyBorder="1" applyAlignment="1">
      <alignment horizontal="center" wrapText="1"/>
    </xf>
    <xf numFmtId="3" fontId="3" fillId="0" borderId="74" xfId="0" applyNumberFormat="1" applyFont="1" applyBorder="1" applyAlignment="1">
      <alignment wrapText="1"/>
    </xf>
    <xf numFmtId="3" fontId="3" fillId="5" borderId="74" xfId="0" applyNumberFormat="1" applyFont="1" applyFill="1" applyBorder="1" applyAlignment="1">
      <alignment wrapText="1"/>
    </xf>
    <xf numFmtId="3" fontId="32" fillId="5" borderId="74" xfId="0" applyNumberFormat="1" applyFont="1" applyFill="1" applyBorder="1" applyAlignment="1">
      <alignment wrapText="1"/>
    </xf>
    <xf numFmtId="0" fontId="3" fillId="5" borderId="74" xfId="0" applyNumberFormat="1" applyFont="1" applyFill="1" applyBorder="1" applyAlignment="1">
      <alignment wrapText="1"/>
    </xf>
    <xf numFmtId="0" fontId="3" fillId="5" borderId="82" xfId="0" applyFont="1" applyFill="1" applyBorder="1" applyAlignment="1">
      <alignment wrapText="1"/>
    </xf>
    <xf numFmtId="3" fontId="3" fillId="5" borderId="82" xfId="0" applyNumberFormat="1" applyFont="1" applyFill="1" applyBorder="1" applyAlignment="1">
      <alignment wrapText="1"/>
    </xf>
    <xf numFmtId="3" fontId="3" fillId="5" borderId="92" xfId="0" applyNumberFormat="1" applyFont="1" applyFill="1" applyBorder="1" applyAlignment="1">
      <alignment wrapText="1"/>
    </xf>
    <xf numFmtId="3" fontId="3" fillId="0" borderId="77" xfId="0" applyNumberFormat="1" applyFont="1" applyBorder="1"/>
    <xf numFmtId="0" fontId="13" fillId="5" borderId="75" xfId="0" applyFont="1" applyFill="1" applyBorder="1" applyAlignment="1">
      <alignment horizontal="left"/>
    </xf>
    <xf numFmtId="168" fontId="2" fillId="5" borderId="75" xfId="0" applyNumberFormat="1" applyFont="1" applyFill="1" applyBorder="1"/>
    <xf numFmtId="1" fontId="2" fillId="5" borderId="75" xfId="0" applyNumberFormat="1" applyFont="1" applyFill="1" applyBorder="1"/>
    <xf numFmtId="3" fontId="6" fillId="5" borderId="75" xfId="0" applyNumberFormat="1" applyFont="1" applyFill="1" applyBorder="1"/>
    <xf numFmtId="3" fontId="3" fillId="5" borderId="75" xfId="0" applyNumberFormat="1" applyFont="1" applyFill="1" applyBorder="1"/>
    <xf numFmtId="3" fontId="15" fillId="5" borderId="75" xfId="0" applyNumberFormat="1" applyFont="1" applyFill="1" applyBorder="1"/>
    <xf numFmtId="3" fontId="15" fillId="5" borderId="81" xfId="0" applyNumberFormat="1" applyFont="1" applyFill="1" applyBorder="1"/>
    <xf numFmtId="3" fontId="2" fillId="5" borderId="85" xfId="0" applyNumberFormat="1" applyFont="1" applyFill="1" applyBorder="1"/>
    <xf numFmtId="3" fontId="3" fillId="0" borderId="93" xfId="0" applyNumberFormat="1" applyFont="1" applyBorder="1"/>
    <xf numFmtId="3" fontId="8" fillId="5" borderId="74" xfId="0" applyNumberFormat="1" applyFont="1" applyFill="1" applyBorder="1" applyAlignment="1">
      <alignment horizontal="right"/>
    </xf>
    <xf numFmtId="168" fontId="8" fillId="5" borderId="74" xfId="0" applyNumberFormat="1" applyFont="1" applyFill="1" applyBorder="1"/>
    <xf numFmtId="3" fontId="15" fillId="5" borderId="74" xfId="0" applyNumberFormat="1" applyFont="1" applyFill="1" applyBorder="1"/>
    <xf numFmtId="3" fontId="8" fillId="5" borderId="77" xfId="0" applyNumberFormat="1" applyFont="1" applyFill="1" applyBorder="1"/>
    <xf numFmtId="0" fontId="3" fillId="0" borderId="74" xfId="0" applyFont="1" applyBorder="1"/>
    <xf numFmtId="3" fontId="2" fillId="0" borderId="77" xfId="0" applyNumberFormat="1" applyFont="1" applyBorder="1"/>
    <xf numFmtId="0" fontId="8" fillId="5" borderId="74" xfId="0" applyFont="1" applyFill="1" applyBorder="1" applyAlignment="1">
      <alignment horizontal="right"/>
    </xf>
    <xf numFmtId="0" fontId="6" fillId="5" borderId="74" xfId="0" applyFont="1" applyFill="1" applyBorder="1" applyAlignment="1">
      <alignment horizontal="right"/>
    </xf>
    <xf numFmtId="3" fontId="6" fillId="5" borderId="74" xfId="0" applyNumberFormat="1" applyFont="1" applyFill="1" applyBorder="1"/>
    <xf numFmtId="168" fontId="6" fillId="5" borderId="74" xfId="0" applyNumberFormat="1" applyFont="1" applyFill="1" applyBorder="1"/>
    <xf numFmtId="3" fontId="3" fillId="5" borderId="91" xfId="0" applyNumberFormat="1" applyFont="1" applyFill="1" applyBorder="1"/>
    <xf numFmtId="0" fontId="2" fillId="5" borderId="75" xfId="0" applyFont="1" applyFill="1" applyBorder="1"/>
    <xf numFmtId="0" fontId="13" fillId="5" borderId="77" xfId="0" applyFont="1" applyFill="1" applyBorder="1"/>
    <xf numFmtId="0" fontId="10" fillId="5" borderId="74" xfId="0" applyFont="1" applyFill="1" applyBorder="1" applyAlignment="1">
      <alignment horizontal="center" wrapText="1"/>
    </xf>
    <xf numFmtId="3" fontId="19" fillId="5" borderId="74" xfId="0" applyNumberFormat="1" applyFont="1" applyFill="1" applyBorder="1" applyAlignment="1">
      <alignment horizontal="center" vertical="center" wrapText="1"/>
    </xf>
    <xf numFmtId="0" fontId="33" fillId="5" borderId="74" xfId="0" applyFont="1" applyFill="1" applyBorder="1" applyAlignment="1">
      <alignment horizontal="center" vertical="center" wrapText="1"/>
    </xf>
    <xf numFmtId="41" fontId="12" fillId="5" borderId="74" xfId="0" applyNumberFormat="1" applyFont="1" applyFill="1" applyBorder="1"/>
    <xf numFmtId="41" fontId="24" fillId="5" borderId="74" xfId="0" applyNumberFormat="1" applyFont="1" applyFill="1" applyBorder="1"/>
    <xf numFmtId="41" fontId="20" fillId="5" borderId="74" xfId="0" applyNumberFormat="1" applyFont="1" applyFill="1" applyBorder="1"/>
    <xf numFmtId="0" fontId="20" fillId="5" borderId="74" xfId="0" applyFont="1" applyFill="1" applyBorder="1" applyAlignment="1">
      <alignment horizontal="right"/>
    </xf>
    <xf numFmtId="3" fontId="12" fillId="0" borderId="74" xfId="0" applyNumberFormat="1" applyFont="1" applyBorder="1"/>
    <xf numFmtId="0" fontId="20" fillId="5" borderId="74" xfId="0" applyFont="1" applyFill="1" applyBorder="1"/>
    <xf numFmtId="9" fontId="20" fillId="5" borderId="74" xfId="0" applyNumberFormat="1" applyFont="1" applyFill="1" applyBorder="1"/>
    <xf numFmtId="0" fontId="12" fillId="5" borderId="74" xfId="0" applyFont="1" applyFill="1" applyBorder="1" applyAlignment="1">
      <alignment horizontal="right"/>
    </xf>
    <xf numFmtId="2" fontId="21" fillId="4" borderId="74" xfId="0" applyNumberFormat="1" applyFont="1" applyFill="1" applyBorder="1" applyAlignment="1">
      <alignment horizontal="center" vertical="center" wrapText="1"/>
    </xf>
    <xf numFmtId="2" fontId="21" fillId="5" borderId="74" xfId="0" applyNumberFormat="1" applyFont="1" applyFill="1" applyBorder="1" applyAlignment="1">
      <alignment horizontal="center" vertical="center" wrapText="1"/>
    </xf>
    <xf numFmtId="2" fontId="21" fillId="0" borderId="94" xfId="0" applyNumberFormat="1" applyFont="1" applyFill="1" applyBorder="1" applyAlignment="1">
      <alignment horizontal="center" vertical="center" wrapText="1"/>
    </xf>
    <xf numFmtId="2" fontId="21" fillId="0" borderId="94" xfId="0" applyNumberFormat="1" applyFont="1" applyFill="1" applyBorder="1" applyAlignment="1">
      <alignment horizontal="right" vertical="center" wrapText="1"/>
    </xf>
    <xf numFmtId="164" fontId="21" fillId="0" borderId="82" xfId="0" applyNumberFormat="1" applyFont="1" applyBorder="1" applyAlignment="1">
      <alignment vertical="center"/>
    </xf>
    <xf numFmtId="170" fontId="12" fillId="5" borderId="94" xfId="0" applyNumberFormat="1" applyFont="1" applyFill="1" applyBorder="1"/>
    <xf numFmtId="0" fontId="20" fillId="0" borderId="85" xfId="0" applyFont="1" applyBorder="1"/>
    <xf numFmtId="0" fontId="20" fillId="0" borderId="75" xfId="0" applyFont="1" applyBorder="1" applyAlignment="1">
      <alignment horizontal="left"/>
    </xf>
    <xf numFmtId="164" fontId="22" fillId="0" borderId="75" xfId="0" applyNumberFormat="1" applyFont="1" applyBorder="1" applyAlignment="1">
      <alignment vertical="center"/>
    </xf>
    <xf numFmtId="170" fontId="20" fillId="5" borderId="76" xfId="0" applyNumberFormat="1" applyFont="1" applyFill="1" applyBorder="1"/>
    <xf numFmtId="0" fontId="10" fillId="0" borderId="74" xfId="0" applyFont="1" applyBorder="1" applyAlignment="1">
      <alignment wrapText="1"/>
    </xf>
    <xf numFmtId="4" fontId="36" fillId="0" borderId="85" xfId="0" applyNumberFormat="1" applyFont="1" applyBorder="1" applyAlignment="1">
      <alignment vertical="center"/>
    </xf>
    <xf numFmtId="171" fontId="36" fillId="0" borderId="95" xfId="0" applyNumberFormat="1" applyFont="1" applyBorder="1" applyAlignment="1">
      <alignment vertical="center"/>
    </xf>
    <xf numFmtId="164" fontId="20" fillId="0" borderId="76" xfId="0" applyNumberFormat="1" applyFont="1" applyBorder="1"/>
    <xf numFmtId="4" fontId="35" fillId="0" borderId="74" xfId="0" applyNumberFormat="1" applyFont="1" applyBorder="1" applyAlignment="1">
      <alignment vertical="center"/>
    </xf>
    <xf numFmtId="0" fontId="10" fillId="0" borderId="74" xfId="0" applyFont="1" applyBorder="1"/>
    <xf numFmtId="171" fontId="35" fillId="0" borderId="74" xfId="0" applyNumberFormat="1" applyFont="1" applyBorder="1" applyAlignment="1">
      <alignment vertical="center"/>
    </xf>
    <xf numFmtId="0" fontId="13" fillId="3" borderId="74" xfId="0" applyFont="1" applyFill="1" applyBorder="1"/>
    <xf numFmtId="3" fontId="10" fillId="3" borderId="74" xfId="0" applyNumberFormat="1" applyFont="1" applyFill="1" applyBorder="1" applyAlignment="1">
      <alignment horizontal="center" wrapText="1"/>
    </xf>
    <xf numFmtId="0" fontId="20" fillId="0" borderId="74" xfId="0" applyFont="1" applyBorder="1"/>
    <xf numFmtId="3" fontId="12" fillId="0" borderId="74" xfId="0" applyNumberFormat="1" applyFont="1" applyFill="1" applyBorder="1" applyAlignment="1">
      <alignment horizontal="right" wrapText="1"/>
    </xf>
    <xf numFmtId="3" fontId="12" fillId="5" borderId="74" xfId="0" applyNumberFormat="1" applyFont="1" applyFill="1" applyBorder="1" applyAlignment="1">
      <alignment horizontal="center" wrapText="1"/>
    </xf>
    <xf numFmtId="3" fontId="12" fillId="5" borderId="74" xfId="0" applyNumberFormat="1" applyFont="1" applyFill="1" applyBorder="1" applyAlignment="1">
      <alignment wrapText="1"/>
    </xf>
    <xf numFmtId="3" fontId="12" fillId="5" borderId="74" xfId="0" applyNumberFormat="1" applyFont="1" applyFill="1" applyBorder="1"/>
    <xf numFmtId="4" fontId="34" fillId="5" borderId="0" xfId="0" applyNumberFormat="1" applyFont="1" applyFill="1"/>
    <xf numFmtId="0" fontId="3" fillId="0" borderId="37" xfId="0" applyFont="1" applyBorder="1" applyAlignment="1">
      <alignment wrapText="1"/>
    </xf>
    <xf numFmtId="0" fontId="3" fillId="5" borderId="96" xfId="0" applyFont="1" applyFill="1" applyBorder="1" applyAlignment="1">
      <alignment wrapText="1"/>
    </xf>
    <xf numFmtId="0" fontId="3" fillId="5" borderId="44" xfId="0" applyFont="1" applyFill="1" applyBorder="1" applyAlignment="1">
      <alignment wrapText="1"/>
    </xf>
    <xf numFmtId="0" fontId="3" fillId="0" borderId="97" xfId="0" applyFont="1" applyBorder="1" applyAlignment="1">
      <alignment wrapText="1"/>
    </xf>
    <xf numFmtId="0" fontId="3" fillId="5" borderId="77" xfId="0" applyFont="1" applyFill="1" applyBorder="1" applyAlignment="1">
      <alignment horizontal="center" wrapText="1"/>
    </xf>
    <xf numFmtId="3" fontId="3" fillId="5" borderId="42" xfId="0" applyNumberFormat="1" applyFont="1" applyFill="1" applyBorder="1"/>
    <xf numFmtId="0" fontId="2" fillId="5" borderId="81" xfId="0" applyFont="1" applyFill="1" applyBorder="1"/>
    <xf numFmtId="0" fontId="2" fillId="5" borderId="17" xfId="0" applyFont="1" applyFill="1" applyBorder="1"/>
    <xf numFmtId="0" fontId="2" fillId="5" borderId="84" xfId="0" applyFont="1" applyFill="1" applyBorder="1"/>
    <xf numFmtId="3" fontId="3" fillId="5" borderId="77" xfId="0" applyNumberFormat="1" applyFont="1" applyFill="1" applyBorder="1"/>
    <xf numFmtId="3" fontId="2" fillId="5" borderId="81" xfId="0" applyNumberFormat="1" applyFont="1" applyFill="1" applyBorder="1"/>
    <xf numFmtId="0" fontId="8" fillId="5" borderId="79" xfId="0" applyFont="1" applyFill="1" applyBorder="1" applyAlignment="1">
      <alignment horizontal="center" wrapText="1"/>
    </xf>
    <xf numFmtId="3" fontId="3" fillId="5" borderId="99" xfId="0" applyNumberFormat="1" applyFont="1" applyFill="1" applyBorder="1"/>
    <xf numFmtId="3" fontId="15" fillId="5" borderId="83" xfId="0" applyNumberFormat="1" applyFont="1" applyFill="1" applyBorder="1"/>
    <xf numFmtId="3" fontId="15" fillId="5" borderId="13" xfId="0" applyNumberFormat="1" applyFont="1" applyFill="1" applyBorder="1"/>
    <xf numFmtId="3" fontId="15" fillId="5" borderId="26" xfId="0" applyNumberFormat="1" applyFont="1" applyFill="1" applyBorder="1"/>
    <xf numFmtId="3" fontId="3" fillId="5" borderId="26" xfId="0" applyNumberFormat="1" applyFont="1" applyFill="1" applyBorder="1"/>
    <xf numFmtId="0" fontId="3" fillId="5" borderId="101" xfId="0" applyFont="1" applyFill="1" applyBorder="1" applyAlignment="1">
      <alignment wrapText="1"/>
    </xf>
    <xf numFmtId="0" fontId="3" fillId="5" borderId="102" xfId="0" applyFont="1" applyFill="1" applyBorder="1" applyAlignment="1">
      <alignment wrapText="1"/>
    </xf>
    <xf numFmtId="3" fontId="32" fillId="5" borderId="98" xfId="0" applyNumberFormat="1" applyFont="1" applyFill="1" applyBorder="1"/>
    <xf numFmtId="3" fontId="3" fillId="5" borderId="101" xfId="0" applyNumberFormat="1" applyFont="1" applyFill="1" applyBorder="1"/>
    <xf numFmtId="3" fontId="3" fillId="5" borderId="103" xfId="0" applyNumberFormat="1" applyFont="1" applyFill="1" applyBorder="1"/>
    <xf numFmtId="3" fontId="3" fillId="5" borderId="104" xfId="0" applyNumberFormat="1" applyFont="1" applyFill="1" applyBorder="1"/>
    <xf numFmtId="3" fontId="3" fillId="5" borderId="105" xfId="0" applyNumberFormat="1" applyFont="1" applyFill="1" applyBorder="1"/>
    <xf numFmtId="3" fontId="3" fillId="5" borderId="106" xfId="0" applyNumberFormat="1" applyFont="1" applyFill="1" applyBorder="1"/>
    <xf numFmtId="3" fontId="3" fillId="5" borderId="107" xfId="0" applyNumberFormat="1" applyFont="1" applyFill="1" applyBorder="1"/>
    <xf numFmtId="0" fontId="32" fillId="5" borderId="100" xfId="0" applyFont="1" applyFill="1" applyBorder="1" applyAlignment="1">
      <alignment horizontal="center" wrapText="1"/>
    </xf>
    <xf numFmtId="3" fontId="3" fillId="5" borderId="74" xfId="0" applyNumberFormat="1" applyFont="1" applyFill="1" applyBorder="1" applyAlignment="1">
      <alignment horizontal="center"/>
    </xf>
    <xf numFmtId="3" fontId="14" fillId="5" borderId="16" xfId="0" applyNumberFormat="1" applyFont="1" applyFill="1" applyBorder="1"/>
    <xf numFmtId="3" fontId="7" fillId="5" borderId="16" xfId="0" applyNumberFormat="1" applyFont="1" applyFill="1" applyBorder="1"/>
    <xf numFmtId="3" fontId="14" fillId="5" borderId="12" xfId="0" applyNumberFormat="1" applyFont="1" applyFill="1" applyBorder="1"/>
    <xf numFmtId="3" fontId="7" fillId="5" borderId="12" xfId="0" applyNumberFormat="1" applyFont="1" applyFill="1" applyBorder="1"/>
    <xf numFmtId="3" fontId="14" fillId="5" borderId="20" xfId="0" applyNumberFormat="1" applyFont="1" applyFill="1" applyBorder="1"/>
    <xf numFmtId="3" fontId="7" fillId="5" borderId="20" xfId="0" applyNumberFormat="1" applyFont="1" applyFill="1" applyBorder="1"/>
    <xf numFmtId="0" fontId="43" fillId="0" borderId="0" xfId="0" applyFont="1" applyBorder="1" applyAlignment="1">
      <alignment horizontal="center"/>
    </xf>
    <xf numFmtId="3" fontId="20" fillId="0" borderId="0" xfId="0" applyNumberFormat="1" applyFont="1" applyBorder="1"/>
    <xf numFmtId="9" fontId="20" fillId="5" borderId="0" xfId="0" applyNumberFormat="1" applyFont="1" applyFill="1" applyBorder="1"/>
    <xf numFmtId="9" fontId="50" fillId="5" borderId="0" xfId="0" applyNumberFormat="1" applyFont="1" applyFill="1" applyBorder="1" applyAlignment="1">
      <alignment horizontal="center"/>
    </xf>
    <xf numFmtId="170" fontId="0" fillId="0" borderId="0" xfId="0" applyNumberFormat="1" applyFill="1" applyBorder="1"/>
    <xf numFmtId="170" fontId="20" fillId="5" borderId="0" xfId="0" applyNumberFormat="1" applyFont="1" applyFill="1" applyBorder="1"/>
    <xf numFmtId="2" fontId="20" fillId="5" borderId="0" xfId="0" applyNumberFormat="1" applyFont="1" applyFill="1"/>
    <xf numFmtId="3" fontId="12" fillId="5" borderId="0" xfId="5" applyNumberFormat="1" applyFont="1" applyFill="1" applyBorder="1"/>
    <xf numFmtId="2" fontId="13" fillId="5" borderId="0" xfId="0" applyNumberFormat="1" applyFont="1" applyFill="1"/>
    <xf numFmtId="3" fontId="20" fillId="5" borderId="0" xfId="4" applyNumberFormat="1" applyFont="1" applyFill="1" applyBorder="1"/>
    <xf numFmtId="0" fontId="20" fillId="5" borderId="0" xfId="4" applyFont="1" applyFill="1" applyBorder="1"/>
    <xf numFmtId="3" fontId="19" fillId="5" borderId="0" xfId="0" applyNumberFormat="1" applyFont="1" applyFill="1" applyBorder="1" applyAlignment="1">
      <alignment horizontal="center" wrapText="1"/>
    </xf>
    <xf numFmtId="0" fontId="20" fillId="5" borderId="12" xfId="0" applyFont="1" applyFill="1" applyBorder="1" applyAlignment="1">
      <alignment horizontal="left"/>
    </xf>
    <xf numFmtId="4" fontId="20" fillId="5" borderId="12" xfId="0" applyNumberFormat="1" applyFont="1" applyFill="1" applyBorder="1" applyAlignment="1">
      <alignment horizontal="left"/>
    </xf>
    <xf numFmtId="0" fontId="17" fillId="6" borderId="0" xfId="0" applyFont="1" applyFill="1" applyBorder="1" applyAlignment="1">
      <alignment wrapText="1"/>
    </xf>
    <xf numFmtId="0" fontId="0" fillId="6" borderId="0" xfId="0" applyFill="1" applyAlignment="1">
      <alignment wrapText="1"/>
    </xf>
    <xf numFmtId="0" fontId="13" fillId="6" borderId="0" xfId="0" applyFont="1" applyFill="1" applyBorder="1" applyAlignment="1">
      <alignment wrapText="1"/>
    </xf>
    <xf numFmtId="0" fontId="18" fillId="6" borderId="0" xfId="0" applyFont="1" applyFill="1" applyAlignment="1">
      <alignment wrapText="1"/>
    </xf>
    <xf numFmtId="3" fontId="3" fillId="5" borderId="77" xfId="0" applyNumberFormat="1" applyFont="1" applyFill="1" applyBorder="1" applyAlignment="1">
      <alignment horizontal="center"/>
    </xf>
    <xf numFmtId="3" fontId="3" fillId="5" borderId="78" xfId="0" applyNumberFormat="1" applyFont="1" applyFill="1" applyBorder="1" applyAlignment="1">
      <alignment horizontal="center"/>
    </xf>
    <xf numFmtId="3" fontId="3" fillId="5" borderId="79" xfId="0" applyNumberFormat="1" applyFont="1" applyFill="1" applyBorder="1" applyAlignment="1">
      <alignment horizontal="center"/>
    </xf>
    <xf numFmtId="0" fontId="5" fillId="5" borderId="74" xfId="0" applyFont="1" applyFill="1" applyBorder="1" applyAlignment="1">
      <alignment horizontal="center" vertical="center" wrapText="1"/>
    </xf>
    <xf numFmtId="3" fontId="15" fillId="5" borderId="0" xfId="0" applyNumberFormat="1" applyFont="1" applyFill="1" applyBorder="1" applyAlignment="1"/>
    <xf numFmtId="0" fontId="25" fillId="5" borderId="0" xfId="0" applyFont="1" applyFill="1" applyBorder="1" applyAlignment="1"/>
    <xf numFmtId="1" fontId="3" fillId="5" borderId="77" xfId="0" applyNumberFormat="1" applyFont="1" applyFill="1" applyBorder="1" applyAlignment="1">
      <alignment horizontal="center"/>
    </xf>
    <xf numFmtId="0" fontId="0" fillId="5" borderId="78" xfId="0" applyFill="1" applyBorder="1" applyAlignment="1">
      <alignment horizontal="center"/>
    </xf>
    <xf numFmtId="0" fontId="0" fillId="5" borderId="88" xfId="0" applyFill="1" applyBorder="1" applyAlignment="1">
      <alignment horizontal="center"/>
    </xf>
    <xf numFmtId="1" fontId="3" fillId="5" borderId="78" xfId="0" applyNumberFormat="1" applyFont="1" applyFill="1" applyBorder="1" applyAlignment="1">
      <alignment horizontal="center"/>
    </xf>
    <xf numFmtId="0" fontId="0" fillId="5" borderId="79" xfId="0" applyFill="1" applyBorder="1" applyAlignment="1">
      <alignment horizontal="center"/>
    </xf>
    <xf numFmtId="1" fontId="3" fillId="5" borderId="0" xfId="0" applyNumberFormat="1" applyFont="1" applyFill="1" applyBorder="1" applyAlignment="1">
      <alignment horizontal="center"/>
    </xf>
    <xf numFmtId="0" fontId="0" fillId="5" borderId="0" xfId="0" applyFill="1" applyBorder="1" applyAlignment="1">
      <alignment horizontal="center"/>
    </xf>
    <xf numFmtId="0" fontId="10" fillId="5" borderId="74" xfId="0" applyFont="1" applyFill="1" applyBorder="1" applyAlignment="1">
      <alignment horizontal="center"/>
    </xf>
    <xf numFmtId="0" fontId="37" fillId="0" borderId="0" xfId="0" applyFont="1" applyAlignment="1">
      <alignment vertical="center"/>
    </xf>
    <xf numFmtId="0" fontId="13" fillId="0" borderId="0" xfId="0" applyFont="1" applyAlignment="1">
      <alignment vertical="center"/>
    </xf>
    <xf numFmtId="0" fontId="45" fillId="0" borderId="0" xfId="0" applyFont="1" applyAlignment="1">
      <alignment horizontal="center" vertical="center" wrapText="1"/>
    </xf>
    <xf numFmtId="0" fontId="13" fillId="0" borderId="0" xfId="0" applyFont="1" applyAlignment="1"/>
    <xf numFmtId="0" fontId="10" fillId="0" borderId="77" xfId="0" applyFont="1" applyBorder="1" applyAlignment="1"/>
    <xf numFmtId="0" fontId="0" fillId="0" borderId="79" xfId="0" applyBorder="1" applyAlignment="1"/>
    <xf numFmtId="0" fontId="12" fillId="3" borderId="74" xfId="0" applyFont="1" applyFill="1" applyBorder="1" applyAlignment="1">
      <alignment horizontal="center"/>
    </xf>
  </cellXfs>
  <cellStyles count="965">
    <cellStyle name=" 1" xfId="880"/>
    <cellStyle name="0.0" xfId="10"/>
    <cellStyle name="1. izcēlums" xfId="881"/>
    <cellStyle name="2. izcēlums 2" xfId="882"/>
    <cellStyle name="20% - Accent1 2" xfId="11"/>
    <cellStyle name="20% - Accent1 2 2" xfId="12"/>
    <cellStyle name="20% - Accent1 2 3" xfId="13"/>
    <cellStyle name="20% - Accent2 2" xfId="14"/>
    <cellStyle name="20% - Accent2 2 2" xfId="15"/>
    <cellStyle name="20% - Accent2 2 3" xfId="16"/>
    <cellStyle name="20% - Accent3 2" xfId="17"/>
    <cellStyle name="20% - Accent3 2 2" xfId="18"/>
    <cellStyle name="20% - Accent3 2 3" xfId="19"/>
    <cellStyle name="20% - Accent4 2" xfId="20"/>
    <cellStyle name="20% - Accent4 2 2" xfId="21"/>
    <cellStyle name="20% - Accent4 2 3" xfId="22"/>
    <cellStyle name="20% - Accent5 2" xfId="23"/>
    <cellStyle name="20% - Accent5 2 2" xfId="24"/>
    <cellStyle name="20% - Accent5 2 3" xfId="25"/>
    <cellStyle name="20% - Accent6 2" xfId="26"/>
    <cellStyle name="20% - Accent6 2 2" xfId="27"/>
    <cellStyle name="20% - Accent6 2 3" xfId="28"/>
    <cellStyle name="20% no 1. izcēluma" xfId="883"/>
    <cellStyle name="20% no 2. izcēluma" xfId="884"/>
    <cellStyle name="20% no 3. izcēluma" xfId="885"/>
    <cellStyle name="20% no 4. izcēluma" xfId="886"/>
    <cellStyle name="20% no 5. izcēluma" xfId="887"/>
    <cellStyle name="20% no 6. izcēluma" xfId="888"/>
    <cellStyle name="3. izcēlums  2" xfId="889"/>
    <cellStyle name="4. izcēlums 2" xfId="890"/>
    <cellStyle name="40% - Accent1 2" xfId="29"/>
    <cellStyle name="40% - Accent1 2 2" xfId="30"/>
    <cellStyle name="40% - Accent1 2 3" xfId="31"/>
    <cellStyle name="40% - Accent2 2" xfId="32"/>
    <cellStyle name="40% - Accent2 2 2" xfId="33"/>
    <cellStyle name="40% - Accent2 2 3" xfId="34"/>
    <cellStyle name="40% - Accent3 2" xfId="35"/>
    <cellStyle name="40% - Accent3 2 2" xfId="36"/>
    <cellStyle name="40% - Accent3 2 3" xfId="37"/>
    <cellStyle name="40% - Accent4 2" xfId="38"/>
    <cellStyle name="40% - Accent4 2 2" xfId="39"/>
    <cellStyle name="40% - Accent4 2 3" xfId="40"/>
    <cellStyle name="40% - Accent5 2" xfId="41"/>
    <cellStyle name="40% - Accent5 2 2" xfId="42"/>
    <cellStyle name="40% - Accent5 2 3" xfId="43"/>
    <cellStyle name="40% - Accent6 2" xfId="44"/>
    <cellStyle name="40% - Accent6 2 2" xfId="45"/>
    <cellStyle name="40% - Accent6 2 3" xfId="46"/>
    <cellStyle name="40% no 1. izcēluma" xfId="891"/>
    <cellStyle name="40% no 2. izcēluma" xfId="892"/>
    <cellStyle name="40% no 3. izcēluma" xfId="893"/>
    <cellStyle name="40% no 4. izcēluma" xfId="894"/>
    <cellStyle name="40% no 5. izcēluma" xfId="895"/>
    <cellStyle name="40% no 6. izcēluma" xfId="896"/>
    <cellStyle name="5. izcēlums 2" xfId="897"/>
    <cellStyle name="6. izcēlums 2" xfId="898"/>
    <cellStyle name="60% - Accent1 2" xfId="47"/>
    <cellStyle name="60% - Accent1 2 2" xfId="48"/>
    <cellStyle name="60% - Accent1 2 3" xfId="49"/>
    <cellStyle name="60% - Accent2 2" xfId="50"/>
    <cellStyle name="60% - Accent2 2 2" xfId="51"/>
    <cellStyle name="60% - Accent2 2 3" xfId="52"/>
    <cellStyle name="60% - Accent3 2" xfId="53"/>
    <cellStyle name="60% - Accent3 2 2" xfId="54"/>
    <cellStyle name="60% - Accent3 2 3" xfId="55"/>
    <cellStyle name="60% - Accent4 2" xfId="56"/>
    <cellStyle name="60% - Accent4 2 2" xfId="57"/>
    <cellStyle name="60% - Accent4 2 3" xfId="58"/>
    <cellStyle name="60% - Accent5 2" xfId="59"/>
    <cellStyle name="60% - Accent5 2 2" xfId="60"/>
    <cellStyle name="60% - Accent5 2 3" xfId="61"/>
    <cellStyle name="60% - Accent6 2" xfId="62"/>
    <cellStyle name="60% - Accent6 2 2" xfId="63"/>
    <cellStyle name="60% - Accent6 2 3" xfId="64"/>
    <cellStyle name="60% no 1. izcēluma" xfId="899"/>
    <cellStyle name="60% no 2. izcēluma" xfId="900"/>
    <cellStyle name="60% no 3. izcēluma" xfId="901"/>
    <cellStyle name="60% no 4. izcēluma" xfId="902"/>
    <cellStyle name="60% no 5. izcēluma" xfId="903"/>
    <cellStyle name="60% no 6. izcēluma" xfId="904"/>
    <cellStyle name="Accent1 - 20%" xfId="65"/>
    <cellStyle name="Accent1 - 20% 2" xfId="66"/>
    <cellStyle name="Accent1 - 40%" xfId="67"/>
    <cellStyle name="Accent1 - 40% 2" xfId="68"/>
    <cellStyle name="Accent1 - 60%" xfId="69"/>
    <cellStyle name="Accent1 - 60% 2" xfId="70"/>
    <cellStyle name="Accent1 10" xfId="71"/>
    <cellStyle name="Accent1 11" xfId="72"/>
    <cellStyle name="Accent1 12" xfId="73"/>
    <cellStyle name="Accent1 13" xfId="74"/>
    <cellStyle name="Accent1 14" xfId="75"/>
    <cellStyle name="Accent1 15" xfId="76"/>
    <cellStyle name="Accent1 16" xfId="77"/>
    <cellStyle name="Accent1 17" xfId="78"/>
    <cellStyle name="Accent1 18" xfId="79"/>
    <cellStyle name="Accent1 19" xfId="80"/>
    <cellStyle name="Accent1 2" xfId="81"/>
    <cellStyle name="Accent1 20" xfId="82"/>
    <cellStyle name="Accent1 21" xfId="83"/>
    <cellStyle name="Accent1 22" xfId="84"/>
    <cellStyle name="Accent1 23" xfId="85"/>
    <cellStyle name="Accent1 24" xfId="86"/>
    <cellStyle name="Accent1 25" xfId="87"/>
    <cellStyle name="Accent1 26" xfId="88"/>
    <cellStyle name="Accent1 27" xfId="89"/>
    <cellStyle name="Accent1 28" xfId="90"/>
    <cellStyle name="Accent1 29" xfId="91"/>
    <cellStyle name="Accent1 3" xfId="92"/>
    <cellStyle name="Accent1 30" xfId="93"/>
    <cellStyle name="Accent1 31" xfId="94"/>
    <cellStyle name="Accent1 32" xfId="95"/>
    <cellStyle name="Accent1 33" xfId="96"/>
    <cellStyle name="Accent1 34" xfId="97"/>
    <cellStyle name="Accent1 35" xfId="98"/>
    <cellStyle name="Accent1 36" xfId="99"/>
    <cellStyle name="Accent1 37" xfId="100"/>
    <cellStyle name="Accent1 38" xfId="101"/>
    <cellStyle name="Accent1 39" xfId="102"/>
    <cellStyle name="Accent1 4" xfId="103"/>
    <cellStyle name="Accent1 40" xfId="104"/>
    <cellStyle name="Accent1 41" xfId="105"/>
    <cellStyle name="Accent1 42" xfId="106"/>
    <cellStyle name="Accent1 43" xfId="107"/>
    <cellStyle name="Accent1 44" xfId="108"/>
    <cellStyle name="Accent1 45" xfId="109"/>
    <cellStyle name="Accent1 46" xfId="110"/>
    <cellStyle name="Accent1 5" xfId="111"/>
    <cellStyle name="Accent1 6" xfId="112"/>
    <cellStyle name="Accent1 7" xfId="113"/>
    <cellStyle name="Accent1 8" xfId="114"/>
    <cellStyle name="Accent1 9" xfId="115"/>
    <cellStyle name="Accent2 - 20%" xfId="116"/>
    <cellStyle name="Accent2 - 20% 2" xfId="117"/>
    <cellStyle name="Accent2 - 40%" xfId="118"/>
    <cellStyle name="Accent2 - 40% 2" xfId="119"/>
    <cellStyle name="Accent2 - 60%" xfId="120"/>
    <cellStyle name="Accent2 - 60% 2" xfId="121"/>
    <cellStyle name="Accent2 10" xfId="122"/>
    <cellStyle name="Accent2 11" xfId="123"/>
    <cellStyle name="Accent2 12" xfId="124"/>
    <cellStyle name="Accent2 13" xfId="125"/>
    <cellStyle name="Accent2 14" xfId="126"/>
    <cellStyle name="Accent2 15" xfId="127"/>
    <cellStyle name="Accent2 16" xfId="128"/>
    <cellStyle name="Accent2 17" xfId="129"/>
    <cellStyle name="Accent2 18" xfId="130"/>
    <cellStyle name="Accent2 19" xfId="131"/>
    <cellStyle name="Accent2 2" xfId="132"/>
    <cellStyle name="Accent2 20" xfId="133"/>
    <cellStyle name="Accent2 21" xfId="134"/>
    <cellStyle name="Accent2 22" xfId="135"/>
    <cellStyle name="Accent2 23" xfId="136"/>
    <cellStyle name="Accent2 24" xfId="137"/>
    <cellStyle name="Accent2 25" xfId="138"/>
    <cellStyle name="Accent2 26" xfId="139"/>
    <cellStyle name="Accent2 27" xfId="140"/>
    <cellStyle name="Accent2 28" xfId="141"/>
    <cellStyle name="Accent2 29" xfId="142"/>
    <cellStyle name="Accent2 3" xfId="143"/>
    <cellStyle name="Accent2 30" xfId="144"/>
    <cellStyle name="Accent2 31" xfId="145"/>
    <cellStyle name="Accent2 32" xfId="146"/>
    <cellStyle name="Accent2 33" xfId="147"/>
    <cellStyle name="Accent2 34" xfId="148"/>
    <cellStyle name="Accent2 35" xfId="149"/>
    <cellStyle name="Accent2 36" xfId="150"/>
    <cellStyle name="Accent2 37" xfId="151"/>
    <cellStyle name="Accent2 38" xfId="152"/>
    <cellStyle name="Accent2 39" xfId="153"/>
    <cellStyle name="Accent2 4" xfId="154"/>
    <cellStyle name="Accent2 40" xfId="155"/>
    <cellStyle name="Accent2 41" xfId="156"/>
    <cellStyle name="Accent2 42" xfId="157"/>
    <cellStyle name="Accent2 43" xfId="158"/>
    <cellStyle name="Accent2 44" xfId="159"/>
    <cellStyle name="Accent2 45" xfId="160"/>
    <cellStyle name="Accent2 46" xfId="161"/>
    <cellStyle name="Accent2 5" xfId="162"/>
    <cellStyle name="Accent2 6" xfId="163"/>
    <cellStyle name="Accent2 7" xfId="164"/>
    <cellStyle name="Accent2 8" xfId="165"/>
    <cellStyle name="Accent2 9" xfId="166"/>
    <cellStyle name="Accent3 - 20%" xfId="167"/>
    <cellStyle name="Accent3 - 20% 2" xfId="168"/>
    <cellStyle name="Accent3 - 40%" xfId="169"/>
    <cellStyle name="Accent3 - 40% 2" xfId="170"/>
    <cellStyle name="Accent3 - 60%" xfId="171"/>
    <cellStyle name="Accent3 - 60% 2" xfId="172"/>
    <cellStyle name="Accent3 10" xfId="173"/>
    <cellStyle name="Accent3 11" xfId="174"/>
    <cellStyle name="Accent3 12" xfId="175"/>
    <cellStyle name="Accent3 13" xfId="176"/>
    <cellStyle name="Accent3 14" xfId="177"/>
    <cellStyle name="Accent3 15" xfId="178"/>
    <cellStyle name="Accent3 16" xfId="179"/>
    <cellStyle name="Accent3 17" xfId="180"/>
    <cellStyle name="Accent3 18" xfId="181"/>
    <cellStyle name="Accent3 19" xfId="182"/>
    <cellStyle name="Accent3 2" xfId="183"/>
    <cellStyle name="Accent3 2 2" xfId="184"/>
    <cellStyle name="Accent3 2 3" xfId="185"/>
    <cellStyle name="Accent3 20" xfId="186"/>
    <cellStyle name="Accent3 21" xfId="187"/>
    <cellStyle name="Accent3 22" xfId="188"/>
    <cellStyle name="Accent3 23" xfId="189"/>
    <cellStyle name="Accent3 24" xfId="190"/>
    <cellStyle name="Accent3 25" xfId="191"/>
    <cellStyle name="Accent3 26" xfId="192"/>
    <cellStyle name="Accent3 27" xfId="193"/>
    <cellStyle name="Accent3 28" xfId="194"/>
    <cellStyle name="Accent3 29" xfId="195"/>
    <cellStyle name="Accent3 3" xfId="196"/>
    <cellStyle name="Accent3 30" xfId="197"/>
    <cellStyle name="Accent3 31" xfId="198"/>
    <cellStyle name="Accent3 32" xfId="199"/>
    <cellStyle name="Accent3 33" xfId="200"/>
    <cellStyle name="Accent3 34" xfId="201"/>
    <cellStyle name="Accent3 35" xfId="202"/>
    <cellStyle name="Accent3 36" xfId="203"/>
    <cellStyle name="Accent3 37" xfId="204"/>
    <cellStyle name="Accent3 38" xfId="205"/>
    <cellStyle name="Accent3 39" xfId="206"/>
    <cellStyle name="Accent3 4" xfId="207"/>
    <cellStyle name="Accent3 4 2" xfId="951"/>
    <cellStyle name="Accent3 40" xfId="208"/>
    <cellStyle name="Accent3 41" xfId="209"/>
    <cellStyle name="Accent3 42" xfId="210"/>
    <cellStyle name="Accent3 43" xfId="211"/>
    <cellStyle name="Accent3 44" xfId="212"/>
    <cellStyle name="Accent3 45" xfId="213"/>
    <cellStyle name="Accent3 46" xfId="214"/>
    <cellStyle name="Accent3 5" xfId="215"/>
    <cellStyle name="Accent3 6" xfId="216"/>
    <cellStyle name="Accent3 7" xfId="217"/>
    <cellStyle name="Accent3 8" xfId="218"/>
    <cellStyle name="Accent3 9" xfId="219"/>
    <cellStyle name="Accent4 - 20%" xfId="220"/>
    <cellStyle name="Accent4 - 20% 2" xfId="221"/>
    <cellStyle name="Accent4 - 40%" xfId="222"/>
    <cellStyle name="Accent4 - 40% 2" xfId="223"/>
    <cellStyle name="Accent4 - 60%" xfId="224"/>
    <cellStyle name="Accent4 - 60% 2" xfId="225"/>
    <cellStyle name="Accent4 10" xfId="226"/>
    <cellStyle name="Accent4 11" xfId="227"/>
    <cellStyle name="Accent4 12" xfId="228"/>
    <cellStyle name="Accent4 13" xfId="229"/>
    <cellStyle name="Accent4 14" xfId="230"/>
    <cellStyle name="Accent4 15" xfId="231"/>
    <cellStyle name="Accent4 16" xfId="232"/>
    <cellStyle name="Accent4 17" xfId="233"/>
    <cellStyle name="Accent4 18" xfId="234"/>
    <cellStyle name="Accent4 19" xfId="235"/>
    <cellStyle name="Accent4 2" xfId="236"/>
    <cellStyle name="Accent4 2 2" xfId="237"/>
    <cellStyle name="Accent4 2 3" xfId="238"/>
    <cellStyle name="Accent4 20" xfId="239"/>
    <cellStyle name="Accent4 21" xfId="240"/>
    <cellStyle name="Accent4 22" xfId="241"/>
    <cellStyle name="Accent4 23" xfId="242"/>
    <cellStyle name="Accent4 24" xfId="243"/>
    <cellStyle name="Accent4 25" xfId="244"/>
    <cellStyle name="Accent4 26" xfId="245"/>
    <cellStyle name="Accent4 27" xfId="246"/>
    <cellStyle name="Accent4 28" xfId="247"/>
    <cellStyle name="Accent4 29" xfId="248"/>
    <cellStyle name="Accent4 3" xfId="249"/>
    <cellStyle name="Accent4 30" xfId="250"/>
    <cellStyle name="Accent4 31" xfId="251"/>
    <cellStyle name="Accent4 32" xfId="252"/>
    <cellStyle name="Accent4 33" xfId="253"/>
    <cellStyle name="Accent4 34" xfId="254"/>
    <cellStyle name="Accent4 35" xfId="255"/>
    <cellStyle name="Accent4 36" xfId="256"/>
    <cellStyle name="Accent4 37" xfId="257"/>
    <cellStyle name="Accent4 38" xfId="258"/>
    <cellStyle name="Accent4 39" xfId="259"/>
    <cellStyle name="Accent4 4" xfId="260"/>
    <cellStyle name="Accent4 4 2" xfId="952"/>
    <cellStyle name="Accent4 40" xfId="261"/>
    <cellStyle name="Accent4 41" xfId="262"/>
    <cellStyle name="Accent4 42" xfId="263"/>
    <cellStyle name="Accent4 43" xfId="264"/>
    <cellStyle name="Accent4 44" xfId="265"/>
    <cellStyle name="Accent4 45" xfId="266"/>
    <cellStyle name="Accent4 46" xfId="267"/>
    <cellStyle name="Accent4 5" xfId="268"/>
    <cellStyle name="Accent4 6" xfId="269"/>
    <cellStyle name="Accent4 7" xfId="270"/>
    <cellStyle name="Accent4 8" xfId="271"/>
    <cellStyle name="Accent4 9" xfId="272"/>
    <cellStyle name="Accent5 - 20%" xfId="273"/>
    <cellStyle name="Accent5 - 20% 2" xfId="274"/>
    <cellStyle name="Accent5 - 40%" xfId="275"/>
    <cellStyle name="Accent5 - 60%" xfId="276"/>
    <cellStyle name="Accent5 - 60% 2" xfId="277"/>
    <cellStyle name="Accent5 10" xfId="278"/>
    <cellStyle name="Accent5 11" xfId="279"/>
    <cellStyle name="Accent5 12" xfId="280"/>
    <cellStyle name="Accent5 13" xfId="281"/>
    <cellStyle name="Accent5 14" xfId="282"/>
    <cellStyle name="Accent5 15" xfId="283"/>
    <cellStyle name="Accent5 16" xfId="284"/>
    <cellStyle name="Accent5 17" xfId="285"/>
    <cellStyle name="Accent5 18" xfId="286"/>
    <cellStyle name="Accent5 19" xfId="287"/>
    <cellStyle name="Accent5 2" xfId="288"/>
    <cellStyle name="Accent5 2 2" xfId="289"/>
    <cellStyle name="Accent5 2 3" xfId="290"/>
    <cellStyle name="Accent5 20" xfId="291"/>
    <cellStyle name="Accent5 21" xfId="292"/>
    <cellStyle name="Accent5 22" xfId="293"/>
    <cellStyle name="Accent5 23" xfId="294"/>
    <cellStyle name="Accent5 24" xfId="295"/>
    <cellStyle name="Accent5 25" xfId="296"/>
    <cellStyle name="Accent5 26" xfId="297"/>
    <cellStyle name="Accent5 27" xfId="298"/>
    <cellStyle name="Accent5 28" xfId="299"/>
    <cellStyle name="Accent5 29" xfId="300"/>
    <cellStyle name="Accent5 3" xfId="301"/>
    <cellStyle name="Accent5 30" xfId="302"/>
    <cellStyle name="Accent5 31" xfId="303"/>
    <cellStyle name="Accent5 32" xfId="304"/>
    <cellStyle name="Accent5 33" xfId="305"/>
    <cellStyle name="Accent5 34" xfId="306"/>
    <cellStyle name="Accent5 35" xfId="307"/>
    <cellStyle name="Accent5 36" xfId="308"/>
    <cellStyle name="Accent5 37" xfId="309"/>
    <cellStyle name="Accent5 38" xfId="310"/>
    <cellStyle name="Accent5 39" xfId="311"/>
    <cellStyle name="Accent5 4" xfId="312"/>
    <cellStyle name="Accent5 4 2" xfId="953"/>
    <cellStyle name="Accent5 40" xfId="313"/>
    <cellStyle name="Accent5 41" xfId="314"/>
    <cellStyle name="Accent5 42" xfId="315"/>
    <cellStyle name="Accent5 43" xfId="316"/>
    <cellStyle name="Accent5 44" xfId="317"/>
    <cellStyle name="Accent5 45" xfId="318"/>
    <cellStyle name="Accent5 46" xfId="319"/>
    <cellStyle name="Accent5 5" xfId="320"/>
    <cellStyle name="Accent5 6" xfId="321"/>
    <cellStyle name="Accent5 7" xfId="322"/>
    <cellStyle name="Accent5 8" xfId="323"/>
    <cellStyle name="Accent5 9" xfId="324"/>
    <cellStyle name="Accent6 - 20%" xfId="325"/>
    <cellStyle name="Accent6 - 40%" xfId="326"/>
    <cellStyle name="Accent6 - 40% 2" xfId="327"/>
    <cellStyle name="Accent6 - 60%" xfId="328"/>
    <cellStyle name="Accent6 - 60% 2" xfId="329"/>
    <cellStyle name="Accent6 10" xfId="330"/>
    <cellStyle name="Accent6 11" xfId="331"/>
    <cellStyle name="Accent6 12" xfId="332"/>
    <cellStyle name="Accent6 13" xfId="333"/>
    <cellStyle name="Accent6 14" xfId="334"/>
    <cellStyle name="Accent6 15" xfId="335"/>
    <cellStyle name="Accent6 16" xfId="336"/>
    <cellStyle name="Accent6 17" xfId="337"/>
    <cellStyle name="Accent6 18" xfId="338"/>
    <cellStyle name="Accent6 19" xfId="339"/>
    <cellStyle name="Accent6 2" xfId="340"/>
    <cellStyle name="Accent6 2 2" xfId="341"/>
    <cellStyle name="Accent6 2 3" xfId="342"/>
    <cellStyle name="Accent6 20" xfId="343"/>
    <cellStyle name="Accent6 21" xfId="344"/>
    <cellStyle name="Accent6 22" xfId="345"/>
    <cellStyle name="Accent6 23" xfId="346"/>
    <cellStyle name="Accent6 24" xfId="347"/>
    <cellStyle name="Accent6 25" xfId="348"/>
    <cellStyle name="Accent6 26" xfId="349"/>
    <cellStyle name="Accent6 27" xfId="350"/>
    <cellStyle name="Accent6 28" xfId="351"/>
    <cellStyle name="Accent6 29" xfId="352"/>
    <cellStyle name="Accent6 3" xfId="353"/>
    <cellStyle name="Accent6 30" xfId="354"/>
    <cellStyle name="Accent6 31" xfId="355"/>
    <cellStyle name="Accent6 32" xfId="356"/>
    <cellStyle name="Accent6 33" xfId="357"/>
    <cellStyle name="Accent6 34" xfId="358"/>
    <cellStyle name="Accent6 35" xfId="359"/>
    <cellStyle name="Accent6 36" xfId="360"/>
    <cellStyle name="Accent6 37" xfId="361"/>
    <cellStyle name="Accent6 38" xfId="362"/>
    <cellStyle name="Accent6 39" xfId="363"/>
    <cellStyle name="Accent6 4" xfId="364"/>
    <cellStyle name="Accent6 4 2" xfId="954"/>
    <cellStyle name="Accent6 40" xfId="365"/>
    <cellStyle name="Accent6 41" xfId="366"/>
    <cellStyle name="Accent6 42" xfId="367"/>
    <cellStyle name="Accent6 43" xfId="368"/>
    <cellStyle name="Accent6 44" xfId="369"/>
    <cellStyle name="Accent6 45" xfId="370"/>
    <cellStyle name="Accent6 46" xfId="371"/>
    <cellStyle name="Accent6 5" xfId="372"/>
    <cellStyle name="Accent6 6" xfId="373"/>
    <cellStyle name="Accent6 7" xfId="374"/>
    <cellStyle name="Accent6 8" xfId="375"/>
    <cellStyle name="Accent6 9" xfId="376"/>
    <cellStyle name="Aprēķināšana 2" xfId="905"/>
    <cellStyle name="Bad 2" xfId="377"/>
    <cellStyle name="Bad 2 2" xfId="378"/>
    <cellStyle name="Bad 2 3" xfId="379"/>
    <cellStyle name="Bad 3" xfId="380"/>
    <cellStyle name="Brīdinājuma teksts 2" xfId="906"/>
    <cellStyle name="Calculation 2" xfId="381"/>
    <cellStyle name="Calculation 2 2" xfId="382"/>
    <cellStyle name="Calculation 2 3" xfId="383"/>
    <cellStyle name="Calculation 2 4" xfId="384"/>
    <cellStyle name="Calculation 3" xfId="385"/>
    <cellStyle name="Check Cell 2" xfId="386"/>
    <cellStyle name="Check Cell 2 2" xfId="387"/>
    <cellStyle name="Check Cell 2 3" xfId="388"/>
    <cellStyle name="Check Cell 3" xfId="389"/>
    <cellStyle name="Comma 2" xfId="390"/>
    <cellStyle name="Datumi" xfId="391"/>
    <cellStyle name="Emphasis 1" xfId="392"/>
    <cellStyle name="Emphasis 1 2" xfId="393"/>
    <cellStyle name="Emphasis 2" xfId="394"/>
    <cellStyle name="Emphasis 2 2" xfId="395"/>
    <cellStyle name="Emphasis 3" xfId="396"/>
    <cellStyle name="exo" xfId="397"/>
    <cellStyle name="exo 2" xfId="398"/>
    <cellStyle name="exo 3" xfId="399"/>
    <cellStyle name="Explanatory Text 2" xfId="400"/>
    <cellStyle name="Explanatory Text 2 2" xfId="401"/>
    <cellStyle name="Explanatory Text 2 3" xfId="402"/>
    <cellStyle name="Good 2" xfId="403"/>
    <cellStyle name="Good 2 2" xfId="404"/>
    <cellStyle name="Good 2 3" xfId="405"/>
    <cellStyle name="Good 3" xfId="406"/>
    <cellStyle name="Heading 1 2" xfId="407"/>
    <cellStyle name="Heading 2 2" xfId="408"/>
    <cellStyle name="Heading 2 2 2" xfId="409"/>
    <cellStyle name="Heading 2 2 3" xfId="410"/>
    <cellStyle name="Heading 2 3" xfId="411"/>
    <cellStyle name="Heading 3 2" xfId="412"/>
    <cellStyle name="Heading 3 2 2" xfId="413"/>
    <cellStyle name="Heading 3 2 2 2" xfId="961"/>
    <cellStyle name="Heading 3 2 3" xfId="414"/>
    <cellStyle name="Heading 3 2 4" xfId="955"/>
    <cellStyle name="Heading 3 3" xfId="415"/>
    <cellStyle name="Heading 3 3 2" xfId="962"/>
    <cellStyle name="Heading 4 2" xfId="416"/>
    <cellStyle name="Hyperlink 2" xfId="417"/>
    <cellStyle name="Hyperlink 3" xfId="418"/>
    <cellStyle name="Ievade 2" xfId="907"/>
    <cellStyle name="Input 2" xfId="419"/>
    <cellStyle name="Input 2 2" xfId="420"/>
    <cellStyle name="Input 2 3" xfId="421"/>
    <cellStyle name="Input 2 4" xfId="422"/>
    <cellStyle name="Input 3" xfId="423"/>
    <cellStyle name="Izvade 2" xfId="908"/>
    <cellStyle name="Koefic." xfId="424"/>
    <cellStyle name="Koefic. 2" xfId="425"/>
    <cellStyle name="Koefic. 3" xfId="426"/>
    <cellStyle name="Komats 2" xfId="7"/>
    <cellStyle name="Kopsumma 2" xfId="909"/>
    <cellStyle name="Labs 2" xfId="910"/>
    <cellStyle name="Linked Cell 2" xfId="427"/>
    <cellStyle name="Linked Cell 2 2" xfId="428"/>
    <cellStyle name="Linked Cell 2 3" xfId="429"/>
    <cellStyle name="Linked Cell 3" xfId="430"/>
    <cellStyle name="Neitrāls 2" xfId="911"/>
    <cellStyle name="Neutral 2" xfId="431"/>
    <cellStyle name="Neutral 2 2" xfId="432"/>
    <cellStyle name="Neutral 2 3" xfId="433"/>
    <cellStyle name="Neutral 3" xfId="434"/>
    <cellStyle name="Normal" xfId="0" builtinId="0"/>
    <cellStyle name="Normal 10" xfId="435"/>
    <cellStyle name="Normal 10 2" xfId="436"/>
    <cellStyle name="Normal 10 2 2" xfId="437"/>
    <cellStyle name="Normal 10 3" xfId="438"/>
    <cellStyle name="Normal 10 4" xfId="912"/>
    <cellStyle name="Normal 11" xfId="439"/>
    <cellStyle name="Normal 11 2" xfId="440"/>
    <cellStyle name="Normal 11 2 2" xfId="441"/>
    <cellStyle name="Normal 11 3" xfId="442"/>
    <cellStyle name="Normal 12" xfId="443"/>
    <cellStyle name="Normal 12 2" xfId="444"/>
    <cellStyle name="Normal 12 2 2" xfId="445"/>
    <cellStyle name="Normal 12 3" xfId="446"/>
    <cellStyle name="Normal 13" xfId="447"/>
    <cellStyle name="Normal 13 2" xfId="448"/>
    <cellStyle name="Normal 13 2 2" xfId="449"/>
    <cellStyle name="Normal 13 3" xfId="450"/>
    <cellStyle name="Normal 14" xfId="451"/>
    <cellStyle name="Normal 14 2" xfId="452"/>
    <cellStyle name="Normal 14 2 2" xfId="453"/>
    <cellStyle name="Normal 14 3" xfId="454"/>
    <cellStyle name="Normal 15" xfId="455"/>
    <cellStyle name="Normal 15 2" xfId="456"/>
    <cellStyle name="Normal 15 2 2" xfId="457"/>
    <cellStyle name="Normal 15 3" xfId="458"/>
    <cellStyle name="Normal 16" xfId="459"/>
    <cellStyle name="Normal 16 2" xfId="460"/>
    <cellStyle name="Normal 16 2 2" xfId="461"/>
    <cellStyle name="Normal 16 3" xfId="462"/>
    <cellStyle name="Normal 17" xfId="463"/>
    <cellStyle name="Normal 17 2" xfId="464"/>
    <cellStyle name="Normal 17 3" xfId="465"/>
    <cellStyle name="Normal 18" xfId="466"/>
    <cellStyle name="Normal 18 2" xfId="467"/>
    <cellStyle name="Normal 19" xfId="468"/>
    <cellStyle name="Normal 19 2" xfId="469"/>
    <cellStyle name="Normal 19 3" xfId="470"/>
    <cellStyle name="Normal 2" xfId="1"/>
    <cellStyle name="Normal 2 2" xfId="2"/>
    <cellStyle name="Normal 2 2 2" xfId="472"/>
    <cellStyle name="Normal 2 2 3" xfId="473"/>
    <cellStyle name="Normal 2 3" xfId="474"/>
    <cellStyle name="Normal 2 3 2" xfId="475"/>
    <cellStyle name="Normal 2 4" xfId="476"/>
    <cellStyle name="Normal 2 5" xfId="471"/>
    <cellStyle name="Normal 20" xfId="477"/>
    <cellStyle name="Normal 20 2" xfId="478"/>
    <cellStyle name="Normal 20 2 2" xfId="479"/>
    <cellStyle name="Normal 20 3" xfId="480"/>
    <cellStyle name="Normal 21" xfId="481"/>
    <cellStyle name="Normal 21 2" xfId="482"/>
    <cellStyle name="Normal 21 2 2" xfId="483"/>
    <cellStyle name="Normal 21 3" xfId="484"/>
    <cellStyle name="Normal 22" xfId="485"/>
    <cellStyle name="Normal 22 2" xfId="486"/>
    <cellStyle name="Normal 23" xfId="487"/>
    <cellStyle name="Normal 23 2" xfId="488"/>
    <cellStyle name="Normal 24" xfId="489"/>
    <cellStyle name="Normal 25" xfId="490"/>
    <cellStyle name="Normal 26" xfId="491"/>
    <cellStyle name="Normal 27" xfId="492"/>
    <cellStyle name="Normal 28" xfId="493"/>
    <cellStyle name="Normal 28 3" xfId="494"/>
    <cellStyle name="Normal 29" xfId="495"/>
    <cellStyle name="Normal 3" xfId="3"/>
    <cellStyle name="Normal 3 2" xfId="497"/>
    <cellStyle name="Normal 3 2 2" xfId="913"/>
    <cellStyle name="Normal 3 3" xfId="498"/>
    <cellStyle name="Normal 3 3 2" xfId="499"/>
    <cellStyle name="Normal 3 4" xfId="500"/>
    <cellStyle name="Normal 3 4 2" xfId="501"/>
    <cellStyle name="Normal 3 5" xfId="502"/>
    <cellStyle name="Normal 3 6" xfId="503"/>
    <cellStyle name="Normal 3 7" xfId="496"/>
    <cellStyle name="Normal 30" xfId="504"/>
    <cellStyle name="Normal 31" xfId="505"/>
    <cellStyle name="Normal 32" xfId="506"/>
    <cellStyle name="Normal 33" xfId="507"/>
    <cellStyle name="Normal 34" xfId="879"/>
    <cellStyle name="Normal 34 2" xfId="964"/>
    <cellStyle name="Normal 4" xfId="508"/>
    <cellStyle name="Normal 5" xfId="509"/>
    <cellStyle name="Normal 5 2" xfId="510"/>
    <cellStyle name="Normal 5 2 2" xfId="511"/>
    <cellStyle name="Normal 5 2 3" xfId="512"/>
    <cellStyle name="Normal 5 3" xfId="513"/>
    <cellStyle name="Normal 5 3 2" xfId="514"/>
    <cellStyle name="Normal 5 3 3" xfId="515"/>
    <cellStyle name="Normal 6" xfId="516"/>
    <cellStyle name="Normal 6 2" xfId="517"/>
    <cellStyle name="Normal 7" xfId="518"/>
    <cellStyle name="Normal 7 2" xfId="519"/>
    <cellStyle name="Normal 7 3" xfId="520"/>
    <cellStyle name="Normal 7 3 2" xfId="963"/>
    <cellStyle name="Normal 8" xfId="521"/>
    <cellStyle name="Normal 8 2" xfId="522"/>
    <cellStyle name="Normal 8 2 2" xfId="523"/>
    <cellStyle name="Normal 8 3" xfId="524"/>
    <cellStyle name="Normal 8 4" xfId="914"/>
    <cellStyle name="Normal 9" xfId="525"/>
    <cellStyle name="Normal 9 2" xfId="526"/>
    <cellStyle name="Normal 9 2 2" xfId="527"/>
    <cellStyle name="Normal 9 3" xfId="528"/>
    <cellStyle name="Normal 9 4" xfId="915"/>
    <cellStyle name="Normal_96_97pr_23aug" xfId="9"/>
    <cellStyle name="Nosaukums 2" xfId="916"/>
    <cellStyle name="Note 2" xfId="529"/>
    <cellStyle name="Note 2 2" xfId="530"/>
    <cellStyle name="Note 2 2 2" xfId="531"/>
    <cellStyle name="Note 2 3" xfId="532"/>
    <cellStyle name="Note 2 4" xfId="533"/>
    <cellStyle name="Note 3" xfId="534"/>
    <cellStyle name="Note 4" xfId="535"/>
    <cellStyle name="Note 5" xfId="536"/>
    <cellStyle name="Note 6" xfId="537"/>
    <cellStyle name="Output 2" xfId="538"/>
    <cellStyle name="Output 2 2" xfId="539"/>
    <cellStyle name="Output 2 3" xfId="540"/>
    <cellStyle name="Output 3" xfId="541"/>
    <cellStyle name="Parastais 13" xfId="542"/>
    <cellStyle name="Parastais 2" xfId="543"/>
    <cellStyle name="Parastais 2 2" xfId="544"/>
    <cellStyle name="Parastais 2 3" xfId="545"/>
    <cellStyle name="Parastais 2_FMRik_260209_marts_sad1II.variants" xfId="546"/>
    <cellStyle name="Parastais 3" xfId="547"/>
    <cellStyle name="Parastais 3 2" xfId="917"/>
    <cellStyle name="Parastais 4" xfId="548"/>
    <cellStyle name="Parastais 5" xfId="549"/>
    <cellStyle name="Parastais 6" xfId="550"/>
    <cellStyle name="Parastais_arvalstu_ienemumi_12_05_2005" xfId="551"/>
    <cellStyle name="Parasts 2" xfId="4"/>
    <cellStyle name="Parasts 2 2" xfId="918"/>
    <cellStyle name="Parasts 3" xfId="5"/>
    <cellStyle name="Parasts 3 2" xfId="919"/>
    <cellStyle name="Parasts 3 3" xfId="552"/>
    <cellStyle name="Parasts 4" xfId="553"/>
    <cellStyle name="Parasts 5" xfId="6"/>
    <cellStyle name="Paskaidrojošs teksts 2" xfId="920"/>
    <cellStyle name="Pārbaudes šūna 2" xfId="921"/>
    <cellStyle name="Percent 2" xfId="554"/>
    <cellStyle name="Percent 2 2" xfId="555"/>
    <cellStyle name="Percent 3" xfId="556"/>
    <cellStyle name="Percent 3 2" xfId="557"/>
    <cellStyle name="Percent 4" xfId="558"/>
    <cellStyle name="Pie??m." xfId="559"/>
    <cellStyle name="Pie??m. 2" xfId="560"/>
    <cellStyle name="Pie??m. 3" xfId="561"/>
    <cellStyle name="Pie?æm." xfId="562"/>
    <cellStyle name="Pieņęm." xfId="564"/>
    <cellStyle name="Pieņēm." xfId="563"/>
    <cellStyle name="Piezīme 2" xfId="922"/>
    <cellStyle name="Procenti 2" xfId="8"/>
    <cellStyle name="Saistītā šūna" xfId="923"/>
    <cellStyle name="SAPBEXaggData" xfId="565"/>
    <cellStyle name="SAPBEXaggData 2" xfId="566"/>
    <cellStyle name="SAPBEXaggData 2 2" xfId="567"/>
    <cellStyle name="SAPBEXaggData 2 3" xfId="568"/>
    <cellStyle name="SAPBEXaggData 2 4" xfId="569"/>
    <cellStyle name="SAPBEXaggData 3" xfId="570"/>
    <cellStyle name="SAPBEXaggData 4" xfId="571"/>
    <cellStyle name="SAPBEXaggData 5" xfId="572"/>
    <cellStyle name="SAPBEXaggDataEmph" xfId="573"/>
    <cellStyle name="SAPBEXaggDataEmph 2" xfId="574"/>
    <cellStyle name="SAPBEXaggDataEmph 2 2" xfId="575"/>
    <cellStyle name="SAPBEXaggDataEmph 2 3" xfId="576"/>
    <cellStyle name="SAPBEXaggDataEmph 2 4" xfId="577"/>
    <cellStyle name="SAPBEXaggDataEmph 3" xfId="578"/>
    <cellStyle name="SAPBEXaggDataEmph 4" xfId="924"/>
    <cellStyle name="SAPBEXaggItem" xfId="579"/>
    <cellStyle name="SAPBEXaggItem 2" xfId="580"/>
    <cellStyle name="SAPBEXaggItem 2 2" xfId="581"/>
    <cellStyle name="SAPBEXaggItem 2 3" xfId="582"/>
    <cellStyle name="SAPBEXaggItem 2 4" xfId="583"/>
    <cellStyle name="SAPBEXaggItem 3" xfId="584"/>
    <cellStyle name="SAPBEXaggItem 4" xfId="585"/>
    <cellStyle name="SAPBEXaggItem 5" xfId="586"/>
    <cellStyle name="SAPBEXaggItem 6" xfId="925"/>
    <cellStyle name="SAPBEXaggItemX" xfId="587"/>
    <cellStyle name="SAPBEXaggItemX 2" xfId="588"/>
    <cellStyle name="SAPBEXaggItemX 2 2" xfId="589"/>
    <cellStyle name="SAPBEXaggItemX 2 3" xfId="590"/>
    <cellStyle name="SAPBEXaggItemX 2 4" xfId="591"/>
    <cellStyle name="SAPBEXaggItemX 3" xfId="592"/>
    <cellStyle name="SAPBEXaggItemX 4" xfId="926"/>
    <cellStyle name="SAPBEXchaText" xfId="593"/>
    <cellStyle name="SAPBEXchaText 2" xfId="594"/>
    <cellStyle name="SAPBEXchaText 2 2" xfId="595"/>
    <cellStyle name="SAPBEXchaText 2 3" xfId="596"/>
    <cellStyle name="SAPBEXchaText 3" xfId="597"/>
    <cellStyle name="SAPBEXchaText 3 2" xfId="956"/>
    <cellStyle name="SAPBEXchaText 4" xfId="598"/>
    <cellStyle name="SAPBEXchaText 5" xfId="599"/>
    <cellStyle name="SAPBEXchaText 6" xfId="600"/>
    <cellStyle name="SAPBEXchaText 7" xfId="927"/>
    <cellStyle name="SAPBEXexcBad7" xfId="601"/>
    <cellStyle name="SAPBEXexcBad7 2" xfId="602"/>
    <cellStyle name="SAPBEXexcBad7 2 2" xfId="603"/>
    <cellStyle name="SAPBEXexcBad7 2 3" xfId="604"/>
    <cellStyle name="SAPBEXexcBad7 2 4" xfId="605"/>
    <cellStyle name="SAPBEXexcBad7 3" xfId="606"/>
    <cellStyle name="SAPBEXexcBad8" xfId="607"/>
    <cellStyle name="SAPBEXexcBad8 2" xfId="608"/>
    <cellStyle name="SAPBEXexcBad8 2 2" xfId="609"/>
    <cellStyle name="SAPBEXexcBad8 2 3" xfId="610"/>
    <cellStyle name="SAPBEXexcBad8 2 4" xfId="611"/>
    <cellStyle name="SAPBEXexcBad8 3" xfId="612"/>
    <cellStyle name="SAPBEXexcBad9" xfId="613"/>
    <cellStyle name="SAPBEXexcBad9 2" xfId="614"/>
    <cellStyle name="SAPBEXexcBad9 2 2" xfId="615"/>
    <cellStyle name="SAPBEXexcBad9 2 3" xfId="616"/>
    <cellStyle name="SAPBEXexcBad9 2 4" xfId="617"/>
    <cellStyle name="SAPBEXexcBad9 3" xfId="618"/>
    <cellStyle name="SAPBEXexcCritical4" xfId="619"/>
    <cellStyle name="SAPBEXexcCritical4 2" xfId="620"/>
    <cellStyle name="SAPBEXexcCritical4 2 2" xfId="621"/>
    <cellStyle name="SAPBEXexcCritical4 2 3" xfId="622"/>
    <cellStyle name="SAPBEXexcCritical4 2 4" xfId="623"/>
    <cellStyle name="SAPBEXexcCritical4 3" xfId="624"/>
    <cellStyle name="SAPBEXexcCritical5" xfId="625"/>
    <cellStyle name="SAPBEXexcCritical5 2" xfId="626"/>
    <cellStyle name="SAPBEXexcCritical5 2 2" xfId="627"/>
    <cellStyle name="SAPBEXexcCritical5 2 3" xfId="628"/>
    <cellStyle name="SAPBEXexcCritical5 2 4" xfId="629"/>
    <cellStyle name="SAPBEXexcCritical5 3" xfId="630"/>
    <cellStyle name="SAPBEXexcCritical6" xfId="631"/>
    <cellStyle name="SAPBEXexcCritical6 2" xfId="632"/>
    <cellStyle name="SAPBEXexcCritical6 2 2" xfId="633"/>
    <cellStyle name="SAPBEXexcCritical6 2 3" xfId="634"/>
    <cellStyle name="SAPBEXexcCritical6 2 4" xfId="635"/>
    <cellStyle name="SAPBEXexcCritical6 3" xfId="636"/>
    <cellStyle name="SAPBEXexcGood1" xfId="637"/>
    <cellStyle name="SAPBEXexcGood1 2" xfId="638"/>
    <cellStyle name="SAPBEXexcGood1 2 2" xfId="639"/>
    <cellStyle name="SAPBEXexcGood1 2 3" xfId="640"/>
    <cellStyle name="SAPBEXexcGood1 2 4" xfId="641"/>
    <cellStyle name="SAPBEXexcGood1 3" xfId="642"/>
    <cellStyle name="SAPBEXexcGood2" xfId="643"/>
    <cellStyle name="SAPBEXexcGood2 2" xfId="644"/>
    <cellStyle name="SAPBEXexcGood2 2 2" xfId="645"/>
    <cellStyle name="SAPBEXexcGood2 2 3" xfId="646"/>
    <cellStyle name="SAPBEXexcGood2 2 4" xfId="647"/>
    <cellStyle name="SAPBEXexcGood2 3" xfId="648"/>
    <cellStyle name="SAPBEXexcGood3" xfId="649"/>
    <cellStyle name="SAPBEXexcGood3 2" xfId="650"/>
    <cellStyle name="SAPBEXexcGood3 2 2" xfId="651"/>
    <cellStyle name="SAPBEXexcGood3 2 3" xfId="652"/>
    <cellStyle name="SAPBEXexcGood3 2 4" xfId="653"/>
    <cellStyle name="SAPBEXexcGood3 3" xfId="654"/>
    <cellStyle name="SAPBEXfilterDrill" xfId="655"/>
    <cellStyle name="SAPBEXfilterDrill 2" xfId="656"/>
    <cellStyle name="SAPBEXfilterDrill 2 2" xfId="657"/>
    <cellStyle name="SAPBEXfilterDrill 2 3" xfId="658"/>
    <cellStyle name="SAPBEXfilterDrill 3" xfId="659"/>
    <cellStyle name="SAPBEXfilterItem" xfId="660"/>
    <cellStyle name="SAPBEXfilterItem 2" xfId="661"/>
    <cellStyle name="SAPBEXfilterItem 2 2" xfId="662"/>
    <cellStyle name="SAPBEXfilterItem 2 3" xfId="663"/>
    <cellStyle name="SAPBEXfilterItem 3" xfId="664"/>
    <cellStyle name="SAPBEXfilterItem 4" xfId="665"/>
    <cellStyle name="SAPBEXfilterItem 5" xfId="666"/>
    <cellStyle name="SAPBEXfilterText" xfId="667"/>
    <cellStyle name="SAPBEXfilterText 2" xfId="668"/>
    <cellStyle name="SAPBEXfilterText 2 2" xfId="669"/>
    <cellStyle name="SAPBEXfilterText 2 3" xfId="670"/>
    <cellStyle name="SAPBEXfilterText 3" xfId="671"/>
    <cellStyle name="SAPBEXfilterText 4" xfId="672"/>
    <cellStyle name="SAPBEXfilterText 5" xfId="673"/>
    <cellStyle name="SAPBEXfilterText 6" xfId="674"/>
    <cellStyle name="SAPBEXfilterText 7" xfId="675"/>
    <cellStyle name="SAPBEXfilterText 8" xfId="928"/>
    <cellStyle name="SAPBEXformats" xfId="676"/>
    <cellStyle name="SAPBEXformats 2" xfId="677"/>
    <cellStyle name="SAPBEXformats 2 2" xfId="678"/>
    <cellStyle name="SAPBEXformats 2 3" xfId="679"/>
    <cellStyle name="SAPBEXformats 2 4" xfId="680"/>
    <cellStyle name="SAPBEXformats 3" xfId="681"/>
    <cellStyle name="SAPBEXheaderItem" xfId="682"/>
    <cellStyle name="SAPBEXheaderItem 2" xfId="683"/>
    <cellStyle name="SAPBEXheaderItem 2 2" xfId="684"/>
    <cellStyle name="SAPBEXheaderItem 2 3" xfId="685"/>
    <cellStyle name="SAPBEXheaderItem 3" xfId="686"/>
    <cellStyle name="SAPBEXheaderItem 4" xfId="687"/>
    <cellStyle name="SAPBEXheaderItem 5" xfId="688"/>
    <cellStyle name="SAPBEXheaderItem 6" xfId="689"/>
    <cellStyle name="SAPBEXheaderItem 7" xfId="690"/>
    <cellStyle name="SAPBEXheaderText" xfId="691"/>
    <cellStyle name="SAPBEXheaderText 2" xfId="692"/>
    <cellStyle name="SAPBEXheaderText 2 2" xfId="693"/>
    <cellStyle name="SAPBEXheaderText 2 3" xfId="694"/>
    <cellStyle name="SAPBEXheaderText 3" xfId="695"/>
    <cellStyle name="SAPBEXheaderText 4" xfId="696"/>
    <cellStyle name="SAPBEXheaderText 5" xfId="697"/>
    <cellStyle name="SAPBEXheaderText 6" xfId="698"/>
    <cellStyle name="SAPBEXheaderText 7" xfId="699"/>
    <cellStyle name="SAPBEXheaderText 8" xfId="929"/>
    <cellStyle name="SAPBEXHLevel0" xfId="700"/>
    <cellStyle name="SAPBEXHLevel0 2" xfId="701"/>
    <cellStyle name="SAPBEXHLevel0 2 2" xfId="702"/>
    <cellStyle name="SAPBEXHLevel0 2 2 2" xfId="703"/>
    <cellStyle name="SAPBEXHLevel0 2 3" xfId="704"/>
    <cellStyle name="SAPBEXHLevel0 3" xfId="705"/>
    <cellStyle name="SAPBEXHLevel0 3 2" xfId="706"/>
    <cellStyle name="SAPBEXHLevel0 4" xfId="707"/>
    <cellStyle name="SAPBEXHLevel0 5" xfId="708"/>
    <cellStyle name="SAPBEXHLevel0X" xfId="709"/>
    <cellStyle name="SAPBEXHLevel0X 2" xfId="710"/>
    <cellStyle name="SAPBEXHLevel0X 2 2" xfId="711"/>
    <cellStyle name="SAPBEXHLevel0X 2 2 2" xfId="712"/>
    <cellStyle name="SAPBEXHLevel0X 2 3" xfId="713"/>
    <cellStyle name="SAPBEXHLevel0X 2 4" xfId="714"/>
    <cellStyle name="SAPBEXHLevel0X 3" xfId="715"/>
    <cellStyle name="SAPBEXHLevel0X 4" xfId="716"/>
    <cellStyle name="SAPBEXHLevel0X 5" xfId="717"/>
    <cellStyle name="SAPBEXHLevel0X 6" xfId="718"/>
    <cellStyle name="SAPBEXHLevel0X 7" xfId="719"/>
    <cellStyle name="SAPBEXHLevel0X 8" xfId="930"/>
    <cellStyle name="SAPBEXHLevel1" xfId="720"/>
    <cellStyle name="SAPBEXHLevel1 2" xfId="721"/>
    <cellStyle name="SAPBEXHLevel1 2 2" xfId="722"/>
    <cellStyle name="SAPBEXHLevel1 2 2 2" xfId="723"/>
    <cellStyle name="SAPBEXHLevel1 3" xfId="724"/>
    <cellStyle name="SAPBEXHLevel1 3 2" xfId="725"/>
    <cellStyle name="SAPBEXHLevel1 3 3" xfId="957"/>
    <cellStyle name="SAPBEXHLevel1 4" xfId="726"/>
    <cellStyle name="SAPBEXHLevel1 5" xfId="727"/>
    <cellStyle name="SAPBEXHLevel1X" xfId="728"/>
    <cellStyle name="SAPBEXHLevel1X 2" xfId="729"/>
    <cellStyle name="SAPBEXHLevel1X 2 2" xfId="730"/>
    <cellStyle name="SAPBEXHLevel1X 2 2 2" xfId="731"/>
    <cellStyle name="SAPBEXHLevel1X 2 3" xfId="732"/>
    <cellStyle name="SAPBEXHLevel1X 2 4" xfId="733"/>
    <cellStyle name="SAPBEXHLevel1X 3" xfId="734"/>
    <cellStyle name="SAPBEXHLevel1X 4" xfId="735"/>
    <cellStyle name="SAPBEXHLevel1X 5" xfId="736"/>
    <cellStyle name="SAPBEXHLevel1X 6" xfId="737"/>
    <cellStyle name="SAPBEXHLevel1X 7" xfId="738"/>
    <cellStyle name="SAPBEXHLevel1X 8" xfId="931"/>
    <cellStyle name="SAPBEXHLevel2" xfId="739"/>
    <cellStyle name="SAPBEXHLevel2 2" xfId="740"/>
    <cellStyle name="SAPBEXHLevel2 2 2" xfId="741"/>
    <cellStyle name="SAPBEXHLevel2 2 2 2" xfId="742"/>
    <cellStyle name="SAPBEXHLevel2 3" xfId="743"/>
    <cellStyle name="SAPBEXHLevel2 3 2" xfId="744"/>
    <cellStyle name="SAPBEXHLevel2 3 3" xfId="958"/>
    <cellStyle name="SAPBEXHLevel2 4" xfId="745"/>
    <cellStyle name="SAPBEXHLevel2 5" xfId="746"/>
    <cellStyle name="SAPBEXHLevel2X" xfId="747"/>
    <cellStyle name="SAPBEXHLevel2X 2" xfId="748"/>
    <cellStyle name="SAPBEXHLevel2X 2 2" xfId="749"/>
    <cellStyle name="SAPBEXHLevel2X 2 2 2" xfId="750"/>
    <cellStyle name="SAPBEXHLevel2X 2 3" xfId="751"/>
    <cellStyle name="SAPBEXHLevel2X 2 4" xfId="752"/>
    <cellStyle name="SAPBEXHLevel2X 3" xfId="753"/>
    <cellStyle name="SAPBEXHLevel2X 4" xfId="754"/>
    <cellStyle name="SAPBEXHLevel2X 5" xfId="755"/>
    <cellStyle name="SAPBEXHLevel2X 6" xfId="756"/>
    <cellStyle name="SAPBEXHLevel2X 7" xfId="757"/>
    <cellStyle name="SAPBEXHLevel2X 8" xfId="932"/>
    <cellStyle name="SAPBEXHLevel3" xfId="758"/>
    <cellStyle name="SAPBEXHLevel3 2" xfId="759"/>
    <cellStyle name="SAPBEXHLevel3 2 2" xfId="760"/>
    <cellStyle name="SAPBEXHLevel3 2 2 2" xfId="761"/>
    <cellStyle name="SAPBEXHLevel3 2 3" xfId="934"/>
    <cellStyle name="SAPBEXHLevel3 3" xfId="762"/>
    <cellStyle name="SAPBEXHLevel3 3 2" xfId="763"/>
    <cellStyle name="SAPBEXHLevel3 4" xfId="764"/>
    <cellStyle name="SAPBEXHLevel3 4 2" xfId="959"/>
    <cellStyle name="SAPBEXHLevel3 5" xfId="765"/>
    <cellStyle name="SAPBEXHLevel3 6" xfId="933"/>
    <cellStyle name="SAPBEXHLevel3X" xfId="766"/>
    <cellStyle name="SAPBEXHLevel3X 2" xfId="767"/>
    <cellStyle name="SAPBEXHLevel3X 2 2" xfId="768"/>
    <cellStyle name="SAPBEXHLevel3X 2 2 2" xfId="769"/>
    <cellStyle name="SAPBEXHLevel3X 2 3" xfId="770"/>
    <cellStyle name="SAPBEXHLevel3X 2 4" xfId="771"/>
    <cellStyle name="SAPBEXHLevel3X 3" xfId="772"/>
    <cellStyle name="SAPBEXHLevel3X 4" xfId="773"/>
    <cellStyle name="SAPBEXHLevel3X 5" xfId="774"/>
    <cellStyle name="SAPBEXHLevel3X 6" xfId="775"/>
    <cellStyle name="SAPBEXHLevel3X 7" xfId="776"/>
    <cellStyle name="SAPBEXHLevel3X 8" xfId="935"/>
    <cellStyle name="SAPBEXinputData" xfId="777"/>
    <cellStyle name="SAPBEXinputData 2" xfId="778"/>
    <cellStyle name="SAPBEXinputData 2 2" xfId="779"/>
    <cellStyle name="SAPBEXinputData 2 3" xfId="780"/>
    <cellStyle name="SAPBEXinputData 3" xfId="781"/>
    <cellStyle name="SAPBEXinputData 4" xfId="782"/>
    <cellStyle name="SAPBEXinputData 5" xfId="783"/>
    <cellStyle name="SAPBEXinputData 6" xfId="784"/>
    <cellStyle name="SAPBEXinputData 7" xfId="785"/>
    <cellStyle name="SAPBEXinputData 8" xfId="936"/>
    <cellStyle name="SAPBEXItemHeader" xfId="786"/>
    <cellStyle name="SAPBEXresData" xfId="787"/>
    <cellStyle name="SAPBEXresData 2" xfId="788"/>
    <cellStyle name="SAPBEXresData 2 2" xfId="789"/>
    <cellStyle name="SAPBEXresData 2 3" xfId="790"/>
    <cellStyle name="SAPBEXresData 2 4" xfId="791"/>
    <cellStyle name="SAPBEXresData 3" xfId="792"/>
    <cellStyle name="SAPBEXresData 4" xfId="937"/>
    <cellStyle name="SAPBEXresDataEmph" xfId="793"/>
    <cellStyle name="SAPBEXresDataEmph 2" xfId="794"/>
    <cellStyle name="SAPBEXresDataEmph 2 2" xfId="795"/>
    <cellStyle name="SAPBEXresDataEmph 2 3" xfId="796"/>
    <cellStyle name="SAPBEXresDataEmph 2 4" xfId="797"/>
    <cellStyle name="SAPBEXresDataEmph 3" xfId="798"/>
    <cellStyle name="SAPBEXresDataEmph 4" xfId="938"/>
    <cellStyle name="SAPBEXresItem" xfId="799"/>
    <cellStyle name="SAPBEXresItem 2" xfId="800"/>
    <cellStyle name="SAPBEXresItem 2 2" xfId="801"/>
    <cellStyle name="SAPBEXresItem 2 3" xfId="802"/>
    <cellStyle name="SAPBEXresItem 2 4" xfId="803"/>
    <cellStyle name="SAPBEXresItem 3" xfId="804"/>
    <cellStyle name="SAPBEXresItem 4" xfId="939"/>
    <cellStyle name="SAPBEXresItemX" xfId="805"/>
    <cellStyle name="SAPBEXresItemX 2" xfId="806"/>
    <cellStyle name="SAPBEXresItemX 2 2" xfId="807"/>
    <cellStyle name="SAPBEXresItemX 2 3" xfId="808"/>
    <cellStyle name="SAPBEXresItemX 2 4" xfId="809"/>
    <cellStyle name="SAPBEXresItemX 3" xfId="810"/>
    <cellStyle name="SAPBEXresItemX 4" xfId="940"/>
    <cellStyle name="SAPBEXstdData" xfId="811"/>
    <cellStyle name="SAPBEXstdData 2" xfId="812"/>
    <cellStyle name="SAPBEXstdData 2 2" xfId="813"/>
    <cellStyle name="SAPBEXstdData 2 2 2" xfId="942"/>
    <cellStyle name="SAPBEXstdData 2 3" xfId="941"/>
    <cellStyle name="SAPBEXstdData 3" xfId="814"/>
    <cellStyle name="SAPBEXstdData 4" xfId="815"/>
    <cellStyle name="SAPBEXstdData 5" xfId="816"/>
    <cellStyle name="SAPBEXstdData_2009 g _150609" xfId="817"/>
    <cellStyle name="SAPBEXstdDataEmph" xfId="818"/>
    <cellStyle name="SAPBEXstdDataEmph 2" xfId="819"/>
    <cellStyle name="SAPBEXstdDataEmph 2 2" xfId="820"/>
    <cellStyle name="SAPBEXstdDataEmph 2 3" xfId="821"/>
    <cellStyle name="SAPBEXstdDataEmph 2 4" xfId="822"/>
    <cellStyle name="SAPBEXstdDataEmph 3" xfId="823"/>
    <cellStyle name="SAPBEXstdItem" xfId="824"/>
    <cellStyle name="SAPBEXstdItem 2" xfId="825"/>
    <cellStyle name="SAPBEXstdItem 2 2" xfId="826"/>
    <cellStyle name="SAPBEXstdItem 2 3" xfId="827"/>
    <cellStyle name="SAPBEXstdItem 2 4" xfId="828"/>
    <cellStyle name="SAPBEXstdItem 3" xfId="829"/>
    <cellStyle name="SAPBEXstdItem 3 2" xfId="830"/>
    <cellStyle name="SAPBEXstdItem 3 3" xfId="960"/>
    <cellStyle name="SAPBEXstdItem 4" xfId="831"/>
    <cellStyle name="SAPBEXstdItem 5" xfId="832"/>
    <cellStyle name="SAPBEXstdItem 6" xfId="943"/>
    <cellStyle name="SAPBEXstdItem_FMLikp03_081208_15_aprrez" xfId="833"/>
    <cellStyle name="SAPBEXstdItemX" xfId="834"/>
    <cellStyle name="SAPBEXstdItemX 2" xfId="835"/>
    <cellStyle name="SAPBEXstdItemX 2 2" xfId="836"/>
    <cellStyle name="SAPBEXstdItemX 2 3" xfId="837"/>
    <cellStyle name="SAPBEXstdItemX 2 4" xfId="838"/>
    <cellStyle name="SAPBEXstdItemX 3" xfId="839"/>
    <cellStyle name="SAPBEXstdItemX 4" xfId="944"/>
    <cellStyle name="SAPBEXtitle" xfId="840"/>
    <cellStyle name="SAPBEXtitle 2" xfId="841"/>
    <cellStyle name="SAPBEXtitle 2 2" xfId="842"/>
    <cellStyle name="SAPBEXtitle 2 3" xfId="843"/>
    <cellStyle name="SAPBEXtitle 3" xfId="844"/>
    <cellStyle name="SAPBEXtitle 4" xfId="845"/>
    <cellStyle name="SAPBEXtitle 5" xfId="846"/>
    <cellStyle name="SAPBEXtitle 6" xfId="847"/>
    <cellStyle name="SAPBEXtitle 7" xfId="848"/>
    <cellStyle name="SAPBEXunassignedItem" xfId="849"/>
    <cellStyle name="SAPBEXundefined" xfId="850"/>
    <cellStyle name="SAPBEXundefined 2" xfId="851"/>
    <cellStyle name="SAPBEXundefined 2 2" xfId="852"/>
    <cellStyle name="SAPBEXundefined 2 3" xfId="853"/>
    <cellStyle name="SAPBEXundefined 2 4" xfId="854"/>
    <cellStyle name="SAPBEXundefined 3" xfId="855"/>
    <cellStyle name="SAPBEXundefined 4" xfId="856"/>
    <cellStyle name="SAPBEXundefined 5" xfId="857"/>
    <cellStyle name="Sheet Title" xfId="858"/>
    <cellStyle name="Skaitli" xfId="859"/>
    <cellStyle name="Skaitli,0" xfId="860"/>
    <cellStyle name="Slikts 2" xfId="945"/>
    <cellStyle name="Stils 1" xfId="861"/>
    <cellStyle name="Style 1" xfId="862"/>
    <cellStyle name="Title 2" xfId="863"/>
    <cellStyle name="Title 2 2" xfId="864"/>
    <cellStyle name="Title 2 3" xfId="865"/>
    <cellStyle name="Total 2" xfId="866"/>
    <cellStyle name="Total 2 2" xfId="867"/>
    <cellStyle name="V?st." xfId="868"/>
    <cellStyle name="V?st. 2" xfId="869"/>
    <cellStyle name="V?st. 3" xfId="870"/>
    <cellStyle name="Væst." xfId="871"/>
    <cellStyle name="Vęst." xfId="873"/>
    <cellStyle name="Vēst." xfId="872"/>
    <cellStyle name="Vēst. 2" xfId="874"/>
    <cellStyle name="Virsraksts 1 2" xfId="946"/>
    <cellStyle name="Virsraksts 2 2" xfId="947"/>
    <cellStyle name="Virsraksts 3 2" xfId="950"/>
    <cellStyle name="Virsraksts 3 3" xfId="948"/>
    <cellStyle name="Virsraksts 4 2" xfId="949"/>
    <cellStyle name="Warning Text 2" xfId="875"/>
    <cellStyle name="Warning Text 2 2" xfId="876"/>
    <cellStyle name="Warning Text 2 3" xfId="877"/>
    <cellStyle name="Warning Text 3" xfId="878"/>
  </cellStyles>
  <dxfs count="0"/>
  <tableStyles count="0" defaultTableStyle="TableStyleMedium9" defaultPivotStyle="PivotStyleLight16"/>
  <colors>
    <mruColors>
      <color rgb="FFFFFF99"/>
      <color rgb="FF0000FF"/>
      <color rgb="FFCCFF99"/>
      <color rgb="FFFFCC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9"/>
  <sheetViews>
    <sheetView tabSelected="1" topLeftCell="B1" zoomScaleNormal="100" workbookViewId="0">
      <selection activeCell="O34" sqref="O34"/>
    </sheetView>
  </sheetViews>
  <sheetFormatPr defaultRowHeight="12"/>
  <cols>
    <col min="1" max="1" width="25.7109375" style="1" hidden="1" customWidth="1"/>
    <col min="2" max="2" width="6" style="103" customWidth="1"/>
    <col min="3" max="3" width="19.5703125" style="103" customWidth="1"/>
    <col min="4" max="4" width="13.28515625" style="103" customWidth="1"/>
    <col min="5" max="9" width="11.7109375" style="103" customWidth="1"/>
    <col min="10" max="10" width="13.42578125" style="103" customWidth="1"/>
    <col min="11" max="16" width="11.7109375" style="103" customWidth="1"/>
    <col min="17" max="17" width="11.85546875" style="103" customWidth="1"/>
    <col min="18" max="18" width="14.140625" style="103" customWidth="1"/>
    <col min="19" max="19" width="14.85546875" style="103" customWidth="1"/>
    <col min="20" max="20" width="10.7109375" style="103" customWidth="1"/>
    <col min="21" max="21" width="12.140625" style="103" customWidth="1"/>
    <col min="22" max="22" width="10.7109375" style="103" customWidth="1"/>
    <col min="23" max="23" width="12.7109375" style="103" customWidth="1"/>
    <col min="24" max="25" width="15.7109375" style="103" customWidth="1"/>
    <col min="26" max="26" width="14.7109375" style="103" customWidth="1"/>
    <col min="27" max="27" width="12.7109375" style="103" customWidth="1"/>
    <col min="28" max="28" width="12.7109375" style="1" customWidth="1"/>
    <col min="29" max="29" width="15.42578125" style="1" customWidth="1"/>
    <col min="30" max="16384" width="9.140625" style="1"/>
  </cols>
  <sheetData>
    <row r="1" spans="1:23" ht="18.75" customHeight="1">
      <c r="B1" s="102" t="s">
        <v>127</v>
      </c>
      <c r="N1" s="153"/>
    </row>
    <row r="3" spans="1:23">
      <c r="D3" s="106"/>
      <c r="L3" s="154"/>
      <c r="M3" s="154"/>
      <c r="O3" s="105"/>
      <c r="P3" s="106"/>
      <c r="Q3" s="105"/>
    </row>
    <row r="4" spans="1:23" ht="41.25" customHeight="1">
      <c r="C4" s="254"/>
      <c r="D4" s="385" t="s">
        <v>123</v>
      </c>
      <c r="E4" s="266" t="s">
        <v>128</v>
      </c>
      <c r="F4" s="104"/>
      <c r="G4" s="105"/>
      <c r="H4" s="166"/>
      <c r="I4" s="210"/>
      <c r="J4" s="210"/>
      <c r="K4" s="211"/>
      <c r="L4" s="211"/>
      <c r="M4" s="203"/>
      <c r="O4" s="105"/>
      <c r="P4" s="155"/>
      <c r="Q4" s="104"/>
      <c r="R4" s="104"/>
      <c r="S4" s="156"/>
      <c r="T4" s="157"/>
      <c r="U4" s="157"/>
      <c r="V4" s="157"/>
      <c r="W4" s="158"/>
    </row>
    <row r="5" spans="1:23" ht="15" customHeight="1">
      <c r="A5" s="267" t="s">
        <v>129</v>
      </c>
      <c r="B5" s="106"/>
      <c r="C5" s="268" t="s">
        <v>129</v>
      </c>
      <c r="D5" s="269">
        <v>1161696636.774246</v>
      </c>
      <c r="E5" s="270"/>
      <c r="F5" s="105"/>
      <c r="G5" s="107"/>
      <c r="H5" s="105"/>
      <c r="K5" s="163"/>
      <c r="L5" s="163"/>
      <c r="M5" s="160"/>
      <c r="N5" s="106"/>
      <c r="O5" s="106"/>
      <c r="P5" s="106"/>
      <c r="Q5" s="105"/>
      <c r="R5" s="105"/>
      <c r="S5" s="159"/>
      <c r="T5" s="157"/>
      <c r="U5" s="157"/>
      <c r="V5" s="157"/>
      <c r="W5" s="157"/>
    </row>
    <row r="6" spans="1:23" ht="12.75">
      <c r="A6" s="19" t="s">
        <v>130</v>
      </c>
      <c r="B6" s="108"/>
      <c r="C6" s="109" t="s">
        <v>130</v>
      </c>
      <c r="D6" s="110">
        <v>-12088276.783837348</v>
      </c>
      <c r="E6" s="111">
        <f>-D6/D8*100</f>
        <v>10.926226582623933</v>
      </c>
      <c r="F6" s="106"/>
      <c r="G6" s="208"/>
      <c r="H6" s="209"/>
      <c r="I6" s="216"/>
      <c r="J6" s="214"/>
      <c r="K6" s="215"/>
      <c r="L6" s="106"/>
      <c r="M6" s="105"/>
      <c r="N6" s="108"/>
      <c r="O6" s="108"/>
      <c r="P6" s="106"/>
      <c r="Q6" s="106"/>
      <c r="R6" s="106"/>
      <c r="S6" s="414"/>
      <c r="T6" s="415"/>
      <c r="U6" s="415"/>
      <c r="V6" s="415"/>
      <c r="W6" s="262"/>
    </row>
    <row r="7" spans="1:23" ht="12.75" customHeight="1">
      <c r="A7" s="19" t="s">
        <v>131</v>
      </c>
      <c r="B7" s="108"/>
      <c r="C7" s="109" t="s">
        <v>131</v>
      </c>
      <c r="D7" s="110">
        <v>98547144.259521171</v>
      </c>
      <c r="E7" s="111">
        <f>D7/D8*100</f>
        <v>89.073773417376074</v>
      </c>
      <c r="F7" s="106"/>
      <c r="G7" s="208"/>
      <c r="H7" s="209"/>
      <c r="I7" s="212"/>
      <c r="J7" s="105"/>
      <c r="K7" s="213"/>
      <c r="L7" s="106"/>
      <c r="N7" s="108"/>
      <c r="O7" s="108"/>
      <c r="P7" s="106"/>
      <c r="Q7" s="106"/>
      <c r="R7" s="106"/>
      <c r="S7" s="414"/>
      <c r="T7" s="415"/>
      <c r="U7" s="415"/>
      <c r="V7" s="415"/>
      <c r="W7" s="262"/>
    </row>
    <row r="8" spans="1:23" ht="12" customHeight="1">
      <c r="A8" s="20" t="s">
        <v>124</v>
      </c>
      <c r="B8" s="108"/>
      <c r="C8" s="112" t="s">
        <v>124</v>
      </c>
      <c r="D8" s="113">
        <v>110635421.0433585</v>
      </c>
      <c r="E8" s="114">
        <f>SUM(E6:E7)</f>
        <v>100</v>
      </c>
      <c r="F8" s="106"/>
      <c r="G8" s="106"/>
      <c r="H8" s="105"/>
      <c r="I8" s="212"/>
      <c r="J8" s="209"/>
      <c r="K8" s="213"/>
      <c r="L8" s="105"/>
      <c r="N8" s="108"/>
      <c r="O8" s="108"/>
      <c r="P8" s="106"/>
      <c r="Q8" s="106"/>
      <c r="R8" s="106"/>
      <c r="S8" s="106"/>
      <c r="T8" s="105"/>
      <c r="U8" s="105"/>
      <c r="V8" s="105"/>
    </row>
    <row r="9" spans="1:23" ht="12" customHeight="1">
      <c r="A9" s="3"/>
      <c r="B9" s="108"/>
      <c r="C9" s="108"/>
      <c r="D9" s="106"/>
      <c r="E9" s="106"/>
      <c r="F9" s="106"/>
      <c r="G9" s="105"/>
      <c r="I9" s="212"/>
      <c r="J9" s="209"/>
      <c r="K9" s="213"/>
      <c r="L9" s="166"/>
      <c r="N9" s="108"/>
      <c r="O9" s="108"/>
      <c r="P9" s="106"/>
      <c r="Q9" s="106"/>
      <c r="R9" s="106"/>
      <c r="S9" s="105"/>
      <c r="T9" s="105"/>
      <c r="U9" s="105"/>
      <c r="V9" s="105"/>
    </row>
    <row r="10" spans="1:23" ht="12" customHeight="1">
      <c r="A10" s="3"/>
      <c r="B10" s="108"/>
      <c r="C10" s="108" t="s">
        <v>132</v>
      </c>
      <c r="D10" s="106"/>
      <c r="E10" s="223" t="s">
        <v>123</v>
      </c>
      <c r="F10" s="106"/>
      <c r="I10" s="214"/>
      <c r="K10" s="135"/>
      <c r="N10" s="108"/>
      <c r="O10" s="108"/>
      <c r="P10" s="106"/>
      <c r="Q10" s="106"/>
      <c r="R10" s="106"/>
    </row>
    <row r="11" spans="1:23" ht="12" customHeight="1">
      <c r="A11" s="3"/>
      <c r="C11" s="271" t="s">
        <v>134</v>
      </c>
      <c r="D11" s="320">
        <v>0.48</v>
      </c>
      <c r="E11" s="272">
        <f>D5*D11</f>
        <v>557614385.65163803</v>
      </c>
      <c r="F11" s="106"/>
      <c r="I11" s="217"/>
      <c r="J11" s="105"/>
      <c r="K11" s="211"/>
      <c r="O11" s="108"/>
      <c r="P11" s="108"/>
      <c r="Q11" s="106"/>
      <c r="R11" s="106"/>
    </row>
    <row r="12" spans="1:23">
      <c r="A12" s="3"/>
      <c r="C12" s="118" t="s">
        <v>125</v>
      </c>
      <c r="D12" s="204">
        <v>0.52</v>
      </c>
      <c r="E12" s="205">
        <f>D5*D12</f>
        <v>604082251.12260795</v>
      </c>
      <c r="F12" s="106"/>
      <c r="I12" s="218"/>
      <c r="J12" s="105"/>
      <c r="K12" s="106"/>
      <c r="O12" s="108"/>
      <c r="P12" s="108"/>
      <c r="Q12" s="106"/>
      <c r="R12" s="106"/>
    </row>
    <row r="13" spans="1:23">
      <c r="C13" s="124"/>
      <c r="D13" s="206">
        <f>D11+D12</f>
        <v>1</v>
      </c>
      <c r="E13" s="207">
        <f>E12+E11</f>
        <v>1161696636.774246</v>
      </c>
      <c r="O13" s="105"/>
      <c r="P13" s="115"/>
      <c r="Q13" s="116"/>
    </row>
    <row r="15" spans="1:23" ht="12.75">
      <c r="A15" s="273"/>
      <c r="C15" s="254"/>
      <c r="D15" s="416" t="s">
        <v>135</v>
      </c>
      <c r="E15" s="417"/>
      <c r="F15" s="417"/>
      <c r="G15" s="418"/>
      <c r="H15" s="419" t="s">
        <v>136</v>
      </c>
      <c r="I15" s="417"/>
      <c r="J15" s="417"/>
      <c r="K15" s="420"/>
      <c r="L15" s="161"/>
      <c r="M15" s="161"/>
      <c r="O15" s="105"/>
      <c r="P15" s="421"/>
      <c r="Q15" s="422"/>
      <c r="R15" s="422"/>
      <c r="S15" s="422"/>
      <c r="T15" s="421"/>
      <c r="U15" s="422"/>
      <c r="V15" s="422"/>
      <c r="W15" s="261"/>
    </row>
    <row r="16" spans="1:23">
      <c r="A16" s="273"/>
      <c r="C16" s="254"/>
      <c r="D16" s="274"/>
      <c r="E16" s="275" t="s">
        <v>137</v>
      </c>
      <c r="F16" s="275" t="s">
        <v>138</v>
      </c>
      <c r="G16" s="276"/>
      <c r="H16" s="277"/>
      <c r="I16" s="275" t="s">
        <v>137</v>
      </c>
      <c r="J16" s="275" t="s">
        <v>138</v>
      </c>
      <c r="K16" s="275"/>
      <c r="L16" s="161"/>
      <c r="M16" s="161"/>
      <c r="O16" s="105"/>
      <c r="P16" s="162"/>
      <c r="Q16" s="106"/>
      <c r="R16" s="106"/>
      <c r="S16" s="106"/>
      <c r="T16" s="162"/>
      <c r="U16" s="106"/>
      <c r="V16" s="106"/>
      <c r="W16" s="106"/>
    </row>
    <row r="17" spans="1:28">
      <c r="A17" s="273"/>
      <c r="C17" s="254"/>
      <c r="D17" s="274"/>
      <c r="E17" s="275"/>
      <c r="F17" s="275" t="s">
        <v>139</v>
      </c>
      <c r="G17" s="276" t="s">
        <v>140</v>
      </c>
      <c r="H17" s="277"/>
      <c r="I17" s="275"/>
      <c r="J17" s="275" t="s">
        <v>139</v>
      </c>
      <c r="K17" s="275" t="s">
        <v>140</v>
      </c>
      <c r="L17" s="161"/>
      <c r="M17" s="161"/>
      <c r="O17" s="105"/>
      <c r="P17" s="162"/>
      <c r="Q17" s="106"/>
      <c r="R17" s="106"/>
      <c r="S17" s="106"/>
      <c r="T17" s="162"/>
      <c r="U17" s="106"/>
      <c r="V17" s="106"/>
      <c r="W17" s="106"/>
    </row>
    <row r="18" spans="1:28">
      <c r="A18" s="4" t="s">
        <v>141</v>
      </c>
      <c r="C18" s="271" t="s">
        <v>142</v>
      </c>
      <c r="D18" s="252">
        <v>1123054</v>
      </c>
      <c r="E18" s="278">
        <v>0.47542264000000001</v>
      </c>
      <c r="F18" s="252">
        <v>236.05499230533874</v>
      </c>
      <c r="G18" s="279">
        <v>265102503.32847989</v>
      </c>
      <c r="H18" s="280">
        <v>1057239</v>
      </c>
      <c r="I18" s="278">
        <v>0.47542264000000001</v>
      </c>
      <c r="J18" s="252">
        <v>271.64565306979148</v>
      </c>
      <c r="K18" s="272">
        <v>287194378.60585326</v>
      </c>
      <c r="L18" s="163"/>
      <c r="M18" s="163"/>
      <c r="O18" s="105"/>
      <c r="P18" s="163"/>
      <c r="Q18" s="120"/>
      <c r="R18" s="163"/>
      <c r="S18" s="163"/>
      <c r="T18" s="163"/>
      <c r="U18" s="120"/>
      <c r="V18" s="163"/>
      <c r="W18" s="163"/>
    </row>
    <row r="19" spans="1:28">
      <c r="A19" s="6" t="s">
        <v>143</v>
      </c>
      <c r="C19" s="118" t="s">
        <v>144</v>
      </c>
      <c r="D19" s="119">
        <v>78933</v>
      </c>
      <c r="E19" s="120">
        <v>0.13895868</v>
      </c>
      <c r="F19" s="121">
        <v>981.65987583346077</v>
      </c>
      <c r="G19" s="122">
        <v>77485358.979162559</v>
      </c>
      <c r="H19" s="123">
        <v>70319</v>
      </c>
      <c r="I19" s="120">
        <v>0.13895868</v>
      </c>
      <c r="J19" s="121">
        <v>1193.7381394420586</v>
      </c>
      <c r="K19" s="164">
        <v>83942472.227426112</v>
      </c>
      <c r="L19" s="163"/>
      <c r="M19" s="163"/>
      <c r="O19" s="105"/>
      <c r="P19" s="163"/>
      <c r="Q19" s="120"/>
      <c r="R19" s="163"/>
      <c r="S19" s="163"/>
      <c r="T19" s="163"/>
      <c r="U19" s="120"/>
      <c r="V19" s="163"/>
      <c r="W19" s="163"/>
    </row>
    <row r="20" spans="1:28">
      <c r="A20" s="6" t="s">
        <v>145</v>
      </c>
      <c r="C20" s="118" t="s">
        <v>146</v>
      </c>
      <c r="D20" s="119">
        <v>102893</v>
      </c>
      <c r="E20" s="120">
        <v>0.25686492</v>
      </c>
      <c r="F20" s="121">
        <v>1392.0439151473583</v>
      </c>
      <c r="G20" s="122">
        <v>143231574.56125715</v>
      </c>
      <c r="H20" s="123">
        <v>111816</v>
      </c>
      <c r="I20" s="120">
        <v>0.25686492</v>
      </c>
      <c r="J20" s="121">
        <v>1387.7042561711078</v>
      </c>
      <c r="K20" s="164">
        <v>155167539.10802859</v>
      </c>
      <c r="L20" s="163"/>
      <c r="M20" s="163"/>
      <c r="O20" s="105"/>
      <c r="P20" s="163"/>
      <c r="Q20" s="120"/>
      <c r="R20" s="163"/>
      <c r="S20" s="163"/>
      <c r="T20" s="163"/>
      <c r="U20" s="120"/>
      <c r="V20" s="163"/>
      <c r="W20" s="163"/>
    </row>
    <row r="21" spans="1:28">
      <c r="A21" s="6" t="s">
        <v>147</v>
      </c>
      <c r="C21" s="124" t="s">
        <v>148</v>
      </c>
      <c r="D21" s="125">
        <v>241893</v>
      </c>
      <c r="E21" s="126">
        <v>0.12875375999999999</v>
      </c>
      <c r="F21" s="127">
        <v>296.80457385182063</v>
      </c>
      <c r="G21" s="128">
        <v>71794948.782738447</v>
      </c>
      <c r="H21" s="129">
        <v>212508</v>
      </c>
      <c r="I21" s="126">
        <v>0.12875375999999999</v>
      </c>
      <c r="J21" s="127">
        <v>365.99968557089608</v>
      </c>
      <c r="K21" s="165">
        <v>77777861.181299984</v>
      </c>
      <c r="L21" s="163"/>
      <c r="M21" s="163"/>
      <c r="O21" s="105"/>
      <c r="P21" s="163"/>
      <c r="Q21" s="120"/>
      <c r="R21" s="163"/>
      <c r="S21" s="163"/>
      <c r="T21" s="163"/>
      <c r="U21" s="120"/>
      <c r="V21" s="163"/>
      <c r="W21" s="163"/>
    </row>
    <row r="22" spans="1:28">
      <c r="A22" s="7"/>
      <c r="B22" s="130"/>
      <c r="C22" s="281"/>
      <c r="D22" s="282">
        <f>SUM(E18:E21)</f>
        <v>1</v>
      </c>
      <c r="E22" s="275">
        <f>F22/D18</f>
        <v>496.51609419639487</v>
      </c>
      <c r="F22" s="275">
        <f>SUM(G18:G21)</f>
        <v>557614385.65163803</v>
      </c>
      <c r="G22" s="283"/>
      <c r="H22" s="284">
        <f>SUM(I18:I21)</f>
        <v>1</v>
      </c>
      <c r="I22" s="275">
        <f>J22/H18</f>
        <v>571.37719202811093</v>
      </c>
      <c r="J22" s="275">
        <f>SUM(K18:K21)</f>
        <v>604082251.12260795</v>
      </c>
      <c r="K22" s="166"/>
      <c r="L22" s="163"/>
      <c r="M22" s="163"/>
      <c r="N22" s="105"/>
      <c r="O22" s="131"/>
      <c r="P22" s="167"/>
      <c r="Q22" s="106"/>
      <c r="R22" s="106"/>
      <c r="S22" s="168"/>
      <c r="T22" s="167"/>
      <c r="U22" s="106"/>
      <c r="V22" s="106"/>
      <c r="W22" s="106"/>
      <c r="Z22" s="256"/>
      <c r="AA22" s="257"/>
    </row>
    <row r="23" spans="1:28">
      <c r="A23" s="2"/>
      <c r="B23" s="105"/>
      <c r="C23" s="131"/>
      <c r="D23" s="132"/>
      <c r="E23" s="133"/>
      <c r="F23" s="285"/>
      <c r="G23" s="105"/>
      <c r="H23" s="131"/>
      <c r="I23" s="151"/>
      <c r="J23" s="105"/>
      <c r="L23" s="163"/>
      <c r="M23" s="163"/>
      <c r="Z23" s="256"/>
      <c r="AA23" s="257"/>
    </row>
    <row r="24" spans="1:28" ht="30" hidden="1" customHeight="1">
      <c r="A24" s="2"/>
      <c r="B24" s="406" t="s">
        <v>149</v>
      </c>
      <c r="C24" s="407"/>
      <c r="D24" s="407"/>
      <c r="E24" s="407"/>
      <c r="F24" s="407"/>
      <c r="G24" s="407"/>
      <c r="H24" s="407"/>
      <c r="I24" s="407"/>
      <c r="J24" s="407"/>
      <c r="K24" s="407"/>
      <c r="L24" s="163"/>
      <c r="M24" s="163"/>
      <c r="Z24" s="256"/>
      <c r="AA24" s="256"/>
    </row>
    <row r="25" spans="1:28" ht="31.5" hidden="1" customHeight="1">
      <c r="A25" s="2"/>
      <c r="B25" s="408" t="s">
        <v>150</v>
      </c>
      <c r="C25" s="409"/>
      <c r="D25" s="409"/>
      <c r="E25" s="409"/>
      <c r="F25" s="409"/>
      <c r="G25" s="409"/>
      <c r="H25" s="409"/>
      <c r="I25" s="409"/>
      <c r="J25" s="409"/>
      <c r="K25" s="409"/>
      <c r="L25" s="163"/>
      <c r="M25" s="163"/>
      <c r="Z25" s="256"/>
      <c r="AA25" s="256"/>
    </row>
    <row r="26" spans="1:28" ht="60.75" hidden="1" customHeight="1">
      <c r="A26" s="2"/>
      <c r="B26" s="408" t="s">
        <v>151</v>
      </c>
      <c r="C26" s="409"/>
      <c r="D26" s="409"/>
      <c r="E26" s="409"/>
      <c r="F26" s="409"/>
      <c r="G26" s="409"/>
      <c r="H26" s="409"/>
      <c r="I26" s="409"/>
      <c r="J26" s="409"/>
      <c r="K26" s="409"/>
      <c r="L26" s="163"/>
      <c r="M26" s="163"/>
      <c r="Z26" s="256"/>
      <c r="AA26" s="256"/>
    </row>
    <row r="27" spans="1:28" ht="15" customHeight="1">
      <c r="A27" s="2"/>
      <c r="B27" s="134"/>
      <c r="C27" s="131"/>
      <c r="D27" s="132"/>
      <c r="E27" s="133"/>
      <c r="F27" s="106"/>
      <c r="G27" s="105"/>
      <c r="H27" s="131"/>
      <c r="I27" s="151"/>
      <c r="J27" s="105"/>
      <c r="L27" s="163"/>
      <c r="M27" s="163"/>
      <c r="U27" s="135"/>
      <c r="X27" s="169" t="s">
        <v>152</v>
      </c>
      <c r="Z27" s="256"/>
      <c r="AA27" s="257"/>
    </row>
    <row r="28" spans="1:28" ht="12.75" thickBot="1">
      <c r="D28" s="135"/>
      <c r="E28" s="410" t="s">
        <v>153</v>
      </c>
      <c r="F28" s="411"/>
      <c r="G28" s="411"/>
      <c r="H28" s="412"/>
      <c r="I28" s="135"/>
      <c r="J28" s="135"/>
      <c r="L28" s="135"/>
      <c r="M28" s="135"/>
      <c r="N28" s="135"/>
      <c r="O28" s="135"/>
      <c r="P28" s="135"/>
      <c r="Q28" s="135"/>
      <c r="R28" s="135"/>
      <c r="S28" s="135"/>
      <c r="T28" s="135"/>
      <c r="U28" s="135"/>
      <c r="V28" s="135"/>
      <c r="W28" s="135"/>
      <c r="X28" s="357">
        <v>499.8</v>
      </c>
      <c r="Y28" s="247">
        <v>0.99</v>
      </c>
      <c r="Z28" s="256"/>
      <c r="AA28" s="257"/>
    </row>
    <row r="29" spans="1:28" s="8" customFormat="1" ht="72" customHeight="1">
      <c r="A29" s="286" t="s">
        <v>154</v>
      </c>
      <c r="B29" s="287"/>
      <c r="C29" s="287"/>
      <c r="D29" s="287" t="s">
        <v>155</v>
      </c>
      <c r="E29" s="266" t="s">
        <v>142</v>
      </c>
      <c r="F29" s="266" t="s">
        <v>156</v>
      </c>
      <c r="G29" s="288" t="s">
        <v>157</v>
      </c>
      <c r="H29" s="289" t="s">
        <v>158</v>
      </c>
      <c r="I29" s="289" t="s">
        <v>159</v>
      </c>
      <c r="J29" s="289" t="s">
        <v>160</v>
      </c>
      <c r="K29" s="289" t="s">
        <v>161</v>
      </c>
      <c r="L29" s="289" t="s">
        <v>162</v>
      </c>
      <c r="M29" s="413" t="s">
        <v>163</v>
      </c>
      <c r="N29" s="266" t="s">
        <v>164</v>
      </c>
      <c r="O29" s="266" t="s">
        <v>165</v>
      </c>
      <c r="P29" s="266" t="s">
        <v>166</v>
      </c>
      <c r="Q29" s="266" t="s">
        <v>167</v>
      </c>
      <c r="R29" s="266" t="s">
        <v>168</v>
      </c>
      <c r="S29" s="266" t="s">
        <v>169</v>
      </c>
      <c r="T29" s="266" t="s">
        <v>170</v>
      </c>
      <c r="U29" s="266" t="s">
        <v>171</v>
      </c>
      <c r="V29" s="248" t="s">
        <v>172</v>
      </c>
      <c r="W29" s="290" t="s">
        <v>173</v>
      </c>
      <c r="X29" s="291" t="s">
        <v>174</v>
      </c>
      <c r="Y29" s="362" t="s">
        <v>366</v>
      </c>
      <c r="Z29" s="384" t="s">
        <v>367</v>
      </c>
      <c r="AA29" s="369" t="s">
        <v>172</v>
      </c>
      <c r="AB29" s="248" t="s">
        <v>175</v>
      </c>
    </row>
    <row r="30" spans="1:28" s="8" customFormat="1" ht="13.5" customHeight="1">
      <c r="A30" s="292"/>
      <c r="B30" s="293"/>
      <c r="C30" s="293"/>
      <c r="D30" s="294"/>
      <c r="E30" s="294"/>
      <c r="F30" s="294"/>
      <c r="G30" s="294"/>
      <c r="H30" s="294"/>
      <c r="I30" s="295"/>
      <c r="J30" s="295"/>
      <c r="K30" s="295"/>
      <c r="L30" s="295"/>
      <c r="M30" s="413"/>
      <c r="N30" s="251"/>
      <c r="O30" s="251">
        <v>45</v>
      </c>
      <c r="P30" s="251"/>
      <c r="Q30" s="251"/>
      <c r="R30" s="251">
        <v>95</v>
      </c>
      <c r="S30" s="251"/>
      <c r="T30" s="251"/>
      <c r="U30" s="251"/>
      <c r="V30" s="251"/>
      <c r="W30" s="170"/>
      <c r="X30" s="171"/>
      <c r="Y30" s="170"/>
      <c r="Z30" s="375"/>
      <c r="AA30" s="170"/>
      <c r="AB30" s="358"/>
    </row>
    <row r="31" spans="1:28" s="8" customFormat="1" ht="13.5" customHeight="1" thickBot="1">
      <c r="A31" s="9"/>
      <c r="B31" s="136"/>
      <c r="C31" s="136"/>
      <c r="D31" s="137"/>
      <c r="E31" s="137"/>
      <c r="F31" s="137"/>
      <c r="G31" s="137"/>
      <c r="H31" s="137"/>
      <c r="I31" s="152"/>
      <c r="J31" s="152"/>
      <c r="K31" s="152"/>
      <c r="L31" s="152"/>
      <c r="M31" s="152">
        <v>10</v>
      </c>
      <c r="N31" s="172"/>
      <c r="O31" s="172"/>
      <c r="P31" s="172"/>
      <c r="Q31" s="172"/>
      <c r="R31" s="296"/>
      <c r="S31" s="296"/>
      <c r="T31" s="296"/>
      <c r="U31" s="297"/>
      <c r="V31" s="298"/>
      <c r="W31" s="173"/>
      <c r="X31" s="359"/>
      <c r="Y31" s="360"/>
      <c r="Z31" s="376"/>
      <c r="AA31" s="360"/>
      <c r="AB31" s="361"/>
    </row>
    <row r="32" spans="1:28" s="10" customFormat="1" ht="12.75" thickBot="1">
      <c r="A32" s="299" t="s">
        <v>176</v>
      </c>
      <c r="B32" s="138"/>
      <c r="C32" s="139" t="s">
        <v>177</v>
      </c>
      <c r="D32" s="139">
        <v>1295849054</v>
      </c>
      <c r="E32" s="139">
        <v>2180293</v>
      </c>
      <c r="F32" s="139">
        <v>149252</v>
      </c>
      <c r="G32" s="139">
        <v>214709</v>
      </c>
      <c r="H32" s="139">
        <v>454401</v>
      </c>
      <c r="I32" s="139">
        <v>594.34628923727223</v>
      </c>
      <c r="J32" s="139"/>
      <c r="K32" s="139">
        <v>1161696636.7742462</v>
      </c>
      <c r="L32" s="139"/>
      <c r="M32" s="139"/>
      <c r="N32" s="139">
        <v>-891271.3986272607</v>
      </c>
      <c r="O32" s="139">
        <v>98547144.259521171</v>
      </c>
      <c r="P32" s="139"/>
      <c r="Q32" s="139">
        <v>1197301909.740479</v>
      </c>
      <c r="R32" s="139">
        <v>1103611804.9355335</v>
      </c>
      <c r="S32" s="139">
        <v>-110635421.0433585</v>
      </c>
      <c r="T32" s="139">
        <v>-12088276.783837348</v>
      </c>
      <c r="U32" s="174">
        <v>1307937330.7838373</v>
      </c>
      <c r="V32" s="175">
        <v>599.89062515168246</v>
      </c>
      <c r="W32" s="176"/>
      <c r="X32" s="138">
        <v>5082586.4402441103</v>
      </c>
      <c r="Y32" s="363">
        <v>18266639.775918525</v>
      </c>
      <c r="Z32" s="377">
        <v>1331286557</v>
      </c>
      <c r="AA32" s="370">
        <v>610.59984002150168</v>
      </c>
      <c r="AB32" s="228"/>
    </row>
    <row r="33" spans="1:30">
      <c r="A33" s="5"/>
      <c r="B33" s="121"/>
      <c r="C33" s="121"/>
      <c r="D33" s="140"/>
      <c r="E33" s="140"/>
      <c r="F33" s="140"/>
      <c r="G33" s="140"/>
      <c r="H33" s="140"/>
      <c r="I33" s="140"/>
      <c r="J33" s="177"/>
      <c r="K33" s="177"/>
      <c r="L33" s="177"/>
      <c r="M33" s="177"/>
      <c r="N33" s="177"/>
      <c r="O33" s="177"/>
      <c r="P33" s="177"/>
      <c r="Q33" s="177"/>
      <c r="R33" s="177"/>
      <c r="S33" s="177"/>
      <c r="T33" s="178"/>
      <c r="U33" s="179"/>
      <c r="V33" s="180"/>
      <c r="W33" s="105"/>
      <c r="X33" s="181"/>
      <c r="Y33" s="105"/>
      <c r="Z33" s="378"/>
    </row>
    <row r="34" spans="1:30" ht="15">
      <c r="A34" s="11">
        <v>1</v>
      </c>
      <c r="B34" s="265">
        <v>1</v>
      </c>
      <c r="C34" s="300" t="s">
        <v>2</v>
      </c>
      <c r="D34" s="117">
        <v>39743136.463780157</v>
      </c>
      <c r="E34" s="386">
        <v>98089</v>
      </c>
      <c r="F34" s="386">
        <v>6285</v>
      </c>
      <c r="G34" s="387">
        <v>8993</v>
      </c>
      <c r="H34" s="386">
        <v>21266</v>
      </c>
      <c r="I34" s="117">
        <v>405.17424444922631</v>
      </c>
      <c r="J34" s="301">
        <v>8.6358294720159212E-2</v>
      </c>
      <c r="K34" s="252">
        <v>48154627.456304677</v>
      </c>
      <c r="L34" s="252">
        <v>82.532330874832169</v>
      </c>
      <c r="M34" s="252">
        <v>-13226953.738154985</v>
      </c>
      <c r="N34" s="252">
        <v>-8411490.9925245196</v>
      </c>
      <c r="O34" s="252">
        <v>0</v>
      </c>
      <c r="P34" s="252">
        <v>0</v>
      </c>
      <c r="Q34" s="252">
        <v>39743136.463780157</v>
      </c>
      <c r="R34" s="252">
        <v>45746896.083489448</v>
      </c>
      <c r="S34" s="302">
        <v>-6003759.6197092906</v>
      </c>
      <c r="T34" s="303">
        <v>-6003759.6197092906</v>
      </c>
      <c r="U34" s="304">
        <v>45746896.083489448</v>
      </c>
      <c r="V34" s="305">
        <v>466.38151152004247</v>
      </c>
      <c r="W34" s="306">
        <v>95</v>
      </c>
      <c r="X34" s="307">
        <v>3277986.1165105556</v>
      </c>
      <c r="Y34" s="364"/>
      <c r="Z34" s="379">
        <v>49024882.200000003</v>
      </c>
      <c r="AA34" s="371">
        <v>499.8</v>
      </c>
      <c r="AB34" s="249">
        <v>101.80720896342723</v>
      </c>
      <c r="AD34" s="246"/>
    </row>
    <row r="35" spans="1:30" ht="15">
      <c r="A35" s="12">
        <v>2</v>
      </c>
      <c r="B35" s="82">
        <v>2</v>
      </c>
      <c r="C35" s="141" t="s">
        <v>3</v>
      </c>
      <c r="D35" s="119">
        <v>11348991.987485198</v>
      </c>
      <c r="E35" s="388">
        <v>24839</v>
      </c>
      <c r="F35" s="388">
        <v>1649</v>
      </c>
      <c r="G35" s="389">
        <v>2687</v>
      </c>
      <c r="H35" s="388">
        <v>5013</v>
      </c>
      <c r="I35" s="119">
        <v>456.90212921153017</v>
      </c>
      <c r="J35" s="182">
        <v>2.279430148307272E-2</v>
      </c>
      <c r="K35" s="119">
        <v>12710430.417841816</v>
      </c>
      <c r="L35" s="119">
        <v>89.288809382524548</v>
      </c>
      <c r="M35" s="119">
        <v>-2632481.4721408002</v>
      </c>
      <c r="N35" s="119">
        <v>-1361438.430356618</v>
      </c>
      <c r="O35" s="119">
        <v>0</v>
      </c>
      <c r="P35" s="119">
        <v>0</v>
      </c>
      <c r="Q35" s="119">
        <v>11348991.987485198</v>
      </c>
      <c r="R35" s="119">
        <v>12074908.896949725</v>
      </c>
      <c r="S35" s="183">
        <v>-725916.90946452692</v>
      </c>
      <c r="T35" s="184">
        <v>-725916.90946452692</v>
      </c>
      <c r="U35" s="185">
        <v>12074908.896949725</v>
      </c>
      <c r="V35" s="186">
        <v>486.12701384716473</v>
      </c>
      <c r="W35" s="187">
        <v>95</v>
      </c>
      <c r="X35" s="224">
        <v>339623.30305027548</v>
      </c>
      <c r="Y35" s="365"/>
      <c r="Z35" s="380">
        <v>12414532.200000001</v>
      </c>
      <c r="AA35" s="372">
        <v>499.80000000000007</v>
      </c>
      <c r="AB35" s="225">
        <v>97.672004738514147</v>
      </c>
    </row>
    <row r="36" spans="1:30" ht="15">
      <c r="A36" s="12">
        <v>3</v>
      </c>
      <c r="B36" s="82">
        <v>3</v>
      </c>
      <c r="C36" s="141" t="s">
        <v>4</v>
      </c>
      <c r="D36" s="119">
        <v>35630713.866103441</v>
      </c>
      <c r="E36" s="388">
        <v>62572</v>
      </c>
      <c r="F36" s="388">
        <v>4851</v>
      </c>
      <c r="G36" s="389">
        <v>6611</v>
      </c>
      <c r="H36" s="388">
        <v>12237</v>
      </c>
      <c r="I36" s="119">
        <v>569.43543223971494</v>
      </c>
      <c r="J36" s="182">
        <v>5.804596467079437E-2</v>
      </c>
      <c r="K36" s="119">
        <v>32367264.929461688</v>
      </c>
      <c r="L36" s="119">
        <v>110.08256009197508</v>
      </c>
      <c r="M36" s="119">
        <v>26722.443695582449</v>
      </c>
      <c r="N36" s="119">
        <v>3263448.9366417527</v>
      </c>
      <c r="O36" s="119">
        <v>12025.099663012103</v>
      </c>
      <c r="P36" s="119">
        <v>12470749.853136204</v>
      </c>
      <c r="Q36" s="119">
        <v>35618688.766440429</v>
      </c>
      <c r="R36" s="119">
        <v>30748901.682988606</v>
      </c>
      <c r="S36" s="183">
        <v>0</v>
      </c>
      <c r="T36" s="184">
        <v>12025.099663012103</v>
      </c>
      <c r="U36" s="185">
        <v>35618688.766440429</v>
      </c>
      <c r="V36" s="186">
        <v>569.2432520367006</v>
      </c>
      <c r="W36" s="187">
        <v>110.04540805058629</v>
      </c>
      <c r="X36" s="224">
        <v>0</v>
      </c>
      <c r="Y36" s="365"/>
      <c r="Z36" s="380">
        <v>35618688.766440429</v>
      </c>
      <c r="AA36" s="372">
        <v>569.2432520367006</v>
      </c>
      <c r="AB36" s="225">
        <v>110.04540805058629</v>
      </c>
    </row>
    <row r="37" spans="1:30" ht="15">
      <c r="A37" s="12">
        <v>4</v>
      </c>
      <c r="B37" s="82">
        <v>4</v>
      </c>
      <c r="C37" s="141" t="s">
        <v>5</v>
      </c>
      <c r="D37" s="119">
        <v>51415923.69431968</v>
      </c>
      <c r="E37" s="388">
        <v>57385</v>
      </c>
      <c r="F37" s="388">
        <v>3869</v>
      </c>
      <c r="G37" s="389">
        <v>5531</v>
      </c>
      <c r="H37" s="388">
        <v>12348</v>
      </c>
      <c r="I37" s="119">
        <v>895.98194117486594</v>
      </c>
      <c r="J37" s="182">
        <v>5.1484316589312351E-2</v>
      </c>
      <c r="K37" s="119">
        <v>28708395.565643843</v>
      </c>
      <c r="L37" s="119">
        <v>179.09716889874051</v>
      </c>
      <c r="M37" s="119">
        <v>19836688.572111454</v>
      </c>
      <c r="N37" s="119">
        <v>22707528.128675837</v>
      </c>
      <c r="O37" s="119">
        <v>8926509.8574501537</v>
      </c>
      <c r="P37" s="119">
        <v>17995573.293011885</v>
      </c>
      <c r="Q37" s="119">
        <v>42489413.836869523</v>
      </c>
      <c r="R37" s="119">
        <v>27272975.787361652</v>
      </c>
      <c r="S37" s="183">
        <v>0</v>
      </c>
      <c r="T37" s="184">
        <v>8926509.8574501537</v>
      </c>
      <c r="U37" s="185">
        <v>42489413.836869523</v>
      </c>
      <c r="V37" s="186">
        <v>740.42718196165413</v>
      </c>
      <c r="W37" s="187">
        <v>148.00344289430726</v>
      </c>
      <c r="X37" s="224">
        <v>0</v>
      </c>
      <c r="Y37" s="365"/>
      <c r="Z37" s="380">
        <v>42489413.836869523</v>
      </c>
      <c r="AA37" s="372">
        <v>740.42718196165413</v>
      </c>
      <c r="AB37" s="225">
        <v>148.00344289430726</v>
      </c>
    </row>
    <row r="38" spans="1:30" ht="15">
      <c r="A38" s="12">
        <v>5</v>
      </c>
      <c r="B38" s="82">
        <v>5</v>
      </c>
      <c r="C38" s="141" t="s">
        <v>6</v>
      </c>
      <c r="D38" s="119">
        <v>37247051.582496725</v>
      </c>
      <c r="E38" s="388">
        <v>79995</v>
      </c>
      <c r="F38" s="388">
        <v>5683</v>
      </c>
      <c r="G38" s="389">
        <v>8565</v>
      </c>
      <c r="H38" s="388">
        <v>17135</v>
      </c>
      <c r="I38" s="119">
        <v>465.61724585907524</v>
      </c>
      <c r="J38" s="182">
        <v>7.4371457690339052E-2</v>
      </c>
      <c r="K38" s="119">
        <v>41470594.690015204</v>
      </c>
      <c r="L38" s="119">
        <v>89.815571396820658</v>
      </c>
      <c r="M38" s="119">
        <v>-8370602.5765200034</v>
      </c>
      <c r="N38" s="119">
        <v>-4223543.1075184792</v>
      </c>
      <c r="O38" s="119">
        <v>0</v>
      </c>
      <c r="P38" s="119">
        <v>0</v>
      </c>
      <c r="Q38" s="119">
        <v>37247051.582496725</v>
      </c>
      <c r="R38" s="119">
        <v>39397064.955514446</v>
      </c>
      <c r="S38" s="183">
        <v>-2150013.3730177209</v>
      </c>
      <c r="T38" s="184">
        <v>-2150013.3730177209</v>
      </c>
      <c r="U38" s="185">
        <v>39397064.955514446</v>
      </c>
      <c r="V38" s="186">
        <v>492.49409282473209</v>
      </c>
      <c r="W38" s="187">
        <v>95</v>
      </c>
      <c r="X38" s="224">
        <v>584436.04448555713</v>
      </c>
      <c r="Y38" s="365"/>
      <c r="Z38" s="380">
        <v>39981501</v>
      </c>
      <c r="AA38" s="372">
        <v>499.8</v>
      </c>
      <c r="AB38" s="225">
        <v>96.409278185794307</v>
      </c>
    </row>
    <row r="39" spans="1:30" ht="15">
      <c r="A39" s="12">
        <v>6</v>
      </c>
      <c r="B39" s="82">
        <v>6</v>
      </c>
      <c r="C39" s="141" t="s">
        <v>7</v>
      </c>
      <c r="D39" s="119">
        <v>13433612.32031168</v>
      </c>
      <c r="E39" s="388">
        <v>32630</v>
      </c>
      <c r="F39" s="388">
        <v>2051</v>
      </c>
      <c r="G39" s="389">
        <v>3230</v>
      </c>
      <c r="H39" s="388">
        <v>6832</v>
      </c>
      <c r="I39" s="119">
        <v>411.69513700005149</v>
      </c>
      <c r="J39" s="182">
        <v>2.9123942847638282E-2</v>
      </c>
      <c r="K39" s="119">
        <v>16239929.498739239</v>
      </c>
      <c r="L39" s="119">
        <v>82.719646790058903</v>
      </c>
      <c r="M39" s="119">
        <v>-4430310.1283014826</v>
      </c>
      <c r="N39" s="119">
        <v>-2806317.1784275584</v>
      </c>
      <c r="O39" s="119">
        <v>0</v>
      </c>
      <c r="P39" s="119">
        <v>0</v>
      </c>
      <c r="Q39" s="119">
        <v>13433612.32031168</v>
      </c>
      <c r="R39" s="119">
        <v>15427933.023802279</v>
      </c>
      <c r="S39" s="183">
        <v>-1994320.7034905981</v>
      </c>
      <c r="T39" s="184">
        <v>-1994320.7034905981</v>
      </c>
      <c r="U39" s="185">
        <v>15427933.023802279</v>
      </c>
      <c r="V39" s="186">
        <v>472.81437400558622</v>
      </c>
      <c r="W39" s="187">
        <v>95</v>
      </c>
      <c r="X39" s="224">
        <v>880540.97619772214</v>
      </c>
      <c r="Y39" s="365"/>
      <c r="Z39" s="380">
        <v>16308474</v>
      </c>
      <c r="AA39" s="372">
        <v>499.8</v>
      </c>
      <c r="AB39" s="225">
        <v>100.42207388440991</v>
      </c>
    </row>
    <row r="40" spans="1:30" ht="15">
      <c r="A40" s="12">
        <v>7</v>
      </c>
      <c r="B40" s="82">
        <v>7</v>
      </c>
      <c r="C40" s="141" t="s">
        <v>8</v>
      </c>
      <c r="D40" s="119">
        <v>540552255.6226033</v>
      </c>
      <c r="E40" s="388">
        <v>701185</v>
      </c>
      <c r="F40" s="388">
        <v>49998</v>
      </c>
      <c r="G40" s="389">
        <v>60690</v>
      </c>
      <c r="H40" s="388">
        <v>152761</v>
      </c>
      <c r="I40" s="119">
        <v>770.91246336217023</v>
      </c>
      <c r="J40" s="182">
        <v>0.6176715806309645</v>
      </c>
      <c r="K40" s="119">
        <v>344422558.9680115</v>
      </c>
      <c r="L40" s="119">
        <v>156.94449784074902</v>
      </c>
      <c r="M40" s="119">
        <v>161687440.75779068</v>
      </c>
      <c r="N40" s="119">
        <v>196129696.6545918</v>
      </c>
      <c r="O40" s="119">
        <v>72759348.341005817</v>
      </c>
      <c r="P40" s="119">
        <v>189193289.46791115</v>
      </c>
      <c r="Q40" s="119">
        <v>467792907.2815975</v>
      </c>
      <c r="R40" s="119">
        <v>327201431.01961094</v>
      </c>
      <c r="S40" s="183">
        <v>0</v>
      </c>
      <c r="T40" s="184">
        <v>72759348.341005817</v>
      </c>
      <c r="U40" s="185">
        <v>467792907.2815975</v>
      </c>
      <c r="V40" s="186">
        <v>667.14619862318432</v>
      </c>
      <c r="W40" s="187">
        <v>135.81947381241196</v>
      </c>
      <c r="X40" s="224">
        <v>0</v>
      </c>
      <c r="Y40" s="365"/>
      <c r="Z40" s="380">
        <v>467792907.2815975</v>
      </c>
      <c r="AA40" s="372">
        <v>667.14619862318432</v>
      </c>
      <c r="AB40" s="225">
        <v>135.81947381241196</v>
      </c>
    </row>
    <row r="41" spans="1:30" ht="15">
      <c r="A41" s="12">
        <v>8</v>
      </c>
      <c r="B41" s="82">
        <v>8</v>
      </c>
      <c r="C41" s="141" t="s">
        <v>9</v>
      </c>
      <c r="D41" s="119">
        <v>16307692.05691712</v>
      </c>
      <c r="E41" s="388">
        <v>25680</v>
      </c>
      <c r="F41" s="388">
        <v>1931</v>
      </c>
      <c r="G41" s="389">
        <v>2560</v>
      </c>
      <c r="H41" s="388">
        <v>5437</v>
      </c>
      <c r="I41" s="119">
        <v>635.03473741889093</v>
      </c>
      <c r="J41" s="182">
        <v>2.3555411501974606E-2</v>
      </c>
      <c r="K41" s="119">
        <v>13134836.313445099</v>
      </c>
      <c r="L41" s="119">
        <v>124.1560356578195</v>
      </c>
      <c r="M41" s="119">
        <v>1859372.1121275108</v>
      </c>
      <c r="N41" s="119">
        <v>3172855.7434720211</v>
      </c>
      <c r="O41" s="119">
        <v>836717.4504573798</v>
      </c>
      <c r="P41" s="119">
        <v>5707692.2199209919</v>
      </c>
      <c r="Q41" s="119">
        <v>15470974.606459741</v>
      </c>
      <c r="R41" s="119">
        <v>12478094.497772845</v>
      </c>
      <c r="S41" s="183">
        <v>0</v>
      </c>
      <c r="T41" s="184">
        <v>836717.4504573798</v>
      </c>
      <c r="U41" s="185">
        <v>15470974.606459741</v>
      </c>
      <c r="V41" s="186">
        <v>602.45228218301168</v>
      </c>
      <c r="W41" s="187">
        <v>117.78581961180072</v>
      </c>
      <c r="X41" s="224">
        <v>0</v>
      </c>
      <c r="Y41" s="365"/>
      <c r="Z41" s="380">
        <v>15470974.606459741</v>
      </c>
      <c r="AA41" s="372">
        <v>602.45228218301168</v>
      </c>
      <c r="AB41" s="225">
        <v>117.78581961180072</v>
      </c>
    </row>
    <row r="42" spans="1:30" ht="15">
      <c r="A42" s="13">
        <v>9</v>
      </c>
      <c r="B42" s="142">
        <v>9</v>
      </c>
      <c r="C42" s="143" t="s">
        <v>10</v>
      </c>
      <c r="D42" s="125">
        <v>28569419.544237524</v>
      </c>
      <c r="E42" s="390">
        <v>40679</v>
      </c>
      <c r="F42" s="390">
        <v>2616</v>
      </c>
      <c r="G42" s="391">
        <v>4026</v>
      </c>
      <c r="H42" s="390">
        <v>8864</v>
      </c>
      <c r="I42" s="125">
        <v>702.31371332229219</v>
      </c>
      <c r="J42" s="188">
        <v>3.6594729865744934E-2</v>
      </c>
      <c r="K42" s="125">
        <v>20405747.812175013</v>
      </c>
      <c r="L42" s="125">
        <v>140.00672657138145</v>
      </c>
      <c r="M42" s="125">
        <v>6123096.9508450106</v>
      </c>
      <c r="N42" s="125">
        <v>8163671.7320625111</v>
      </c>
      <c r="O42" s="125">
        <v>2755393.6278802548</v>
      </c>
      <c r="P42" s="125">
        <v>9999296.8404831327</v>
      </c>
      <c r="Q42" s="125">
        <v>25814025.916357271</v>
      </c>
      <c r="R42" s="125">
        <v>19385460.421566263</v>
      </c>
      <c r="S42" s="189">
        <v>0</v>
      </c>
      <c r="T42" s="190">
        <v>2755393.6278802548</v>
      </c>
      <c r="U42" s="191">
        <v>25814025.916357271</v>
      </c>
      <c r="V42" s="192">
        <v>634.57867490246247</v>
      </c>
      <c r="W42" s="193">
        <v>126.5036996142598</v>
      </c>
      <c r="X42" s="226">
        <v>0</v>
      </c>
      <c r="Y42" s="366"/>
      <c r="Z42" s="381">
        <v>25814025.916357271</v>
      </c>
      <c r="AA42" s="373">
        <v>634.57867490246247</v>
      </c>
      <c r="AB42" s="227">
        <v>126.5036996142598</v>
      </c>
    </row>
    <row r="43" spans="1:30" s="10" customFormat="1" ht="12.75" thickBot="1">
      <c r="A43" s="308" t="s">
        <v>178</v>
      </c>
      <c r="B43" s="275"/>
      <c r="C43" s="309" t="s">
        <v>133</v>
      </c>
      <c r="D43" s="250">
        <v>774248797.13825476</v>
      </c>
      <c r="E43" s="250">
        <v>1123054</v>
      </c>
      <c r="F43" s="250">
        <v>78933</v>
      </c>
      <c r="G43" s="250">
        <v>102893</v>
      </c>
      <c r="H43" s="250">
        <v>241893</v>
      </c>
      <c r="I43" s="250">
        <v>689.41368548462924</v>
      </c>
      <c r="J43" s="310">
        <v>1</v>
      </c>
      <c r="K43" s="250">
        <v>557614385.65163815</v>
      </c>
      <c r="L43" s="250"/>
      <c r="M43" s="311"/>
      <c r="N43" s="250">
        <v>216634411.48661673</v>
      </c>
      <c r="O43" s="250">
        <v>85289994.376456618</v>
      </c>
      <c r="P43" s="250"/>
      <c r="Q43" s="250">
        <v>688958802.76179826</v>
      </c>
      <c r="R43" s="250">
        <v>529733666.36905622</v>
      </c>
      <c r="S43" s="250">
        <v>-10874010.605682136</v>
      </c>
      <c r="T43" s="250">
        <v>74415983.770774484</v>
      </c>
      <c r="U43" s="250">
        <v>699832813.3674804</v>
      </c>
      <c r="V43" s="275">
        <v>623.1515255432779</v>
      </c>
      <c r="W43" s="312"/>
      <c r="X43" s="275">
        <v>5082586.4402441103</v>
      </c>
      <c r="Y43" s="367">
        <v>0</v>
      </c>
      <c r="Z43" s="382">
        <v>704915399.80772448</v>
      </c>
      <c r="AA43" s="374">
        <v>627.67720858277914</v>
      </c>
      <c r="AB43" s="313"/>
    </row>
    <row r="44" spans="1:30" ht="15">
      <c r="A44" s="15" t="s">
        <v>179</v>
      </c>
      <c r="B44" s="265">
        <v>10</v>
      </c>
      <c r="C44" s="300" t="s">
        <v>12</v>
      </c>
      <c r="D44" s="117">
        <v>1018080.55845896</v>
      </c>
      <c r="E44" s="386">
        <v>4090</v>
      </c>
      <c r="F44" s="386">
        <v>214</v>
      </c>
      <c r="G44" s="386">
        <v>398</v>
      </c>
      <c r="H44" s="386">
        <v>946</v>
      </c>
      <c r="I44" s="117">
        <v>248.91945194595598</v>
      </c>
      <c r="J44" s="301">
        <v>3.7495435020528226E-3</v>
      </c>
      <c r="K44" s="252">
        <v>2265032.6794022159</v>
      </c>
      <c r="L44" s="252">
        <v>44.947720521526882</v>
      </c>
      <c r="M44" s="252">
        <v>-1473455.3888834775</v>
      </c>
      <c r="N44" s="252">
        <v>-1246952.1209432557</v>
      </c>
      <c r="O44" s="302">
        <v>0</v>
      </c>
      <c r="P44" s="252">
        <v>0</v>
      </c>
      <c r="Q44" s="252">
        <v>1018080.55845896</v>
      </c>
      <c r="R44" s="252">
        <v>2151781.0454321052</v>
      </c>
      <c r="S44" s="302">
        <v>-1133700.486973145</v>
      </c>
      <c r="T44" s="303">
        <v>-1133700.486973145</v>
      </c>
      <c r="U44" s="194">
        <v>2151781.0454321052</v>
      </c>
      <c r="V44" s="195">
        <v>526.1078350689744</v>
      </c>
      <c r="W44" s="196">
        <v>95</v>
      </c>
      <c r="X44" s="271"/>
      <c r="Y44" s="368">
        <v>90601.307176088449</v>
      </c>
      <c r="Z44" s="379">
        <v>2242382.3526081936</v>
      </c>
      <c r="AA44" s="371">
        <v>548.25974391398381</v>
      </c>
      <c r="AB44" s="249">
        <v>99</v>
      </c>
    </row>
    <row r="45" spans="1:30" ht="15">
      <c r="A45" s="16"/>
      <c r="B45" s="82">
        <v>11</v>
      </c>
      <c r="C45" s="141" t="s">
        <v>13</v>
      </c>
      <c r="D45" s="119">
        <v>5203856.5659741601</v>
      </c>
      <c r="E45" s="388">
        <v>9283</v>
      </c>
      <c r="F45" s="388">
        <v>529</v>
      </c>
      <c r="G45" s="388">
        <v>915</v>
      </c>
      <c r="H45" s="388">
        <v>1883</v>
      </c>
      <c r="I45" s="119">
        <v>560.57918409718411</v>
      </c>
      <c r="J45" s="182">
        <v>8.4625907581924696E-3</v>
      </c>
      <c r="K45" s="119">
        <v>5112100.8755382849</v>
      </c>
      <c r="L45" s="119">
        <v>101.79487245400284</v>
      </c>
      <c r="M45" s="119">
        <v>-419454.39711795282</v>
      </c>
      <c r="N45" s="119">
        <v>91755.690435875207</v>
      </c>
      <c r="O45" s="183">
        <v>0</v>
      </c>
      <c r="P45" s="119">
        <v>0</v>
      </c>
      <c r="Q45" s="119">
        <v>5203856.5659741601</v>
      </c>
      <c r="R45" s="119">
        <v>4856495.8317613713</v>
      </c>
      <c r="S45" s="183">
        <v>0</v>
      </c>
      <c r="T45" s="184">
        <v>0</v>
      </c>
      <c r="U45" s="185">
        <v>5203856.5659741601</v>
      </c>
      <c r="V45" s="186">
        <v>560.57918409718411</v>
      </c>
      <c r="W45" s="187">
        <v>101.79487245400284</v>
      </c>
      <c r="X45" s="118"/>
      <c r="Y45" s="255">
        <v>0</v>
      </c>
      <c r="Z45" s="380">
        <v>5203856.5659741601</v>
      </c>
      <c r="AA45" s="372">
        <v>560.57918409718411</v>
      </c>
      <c r="AB45" s="225">
        <v>101.79487245400284</v>
      </c>
    </row>
    <row r="46" spans="1:30" ht="15">
      <c r="A46" s="16"/>
      <c r="B46" s="82">
        <v>12</v>
      </c>
      <c r="C46" s="141" t="s">
        <v>14</v>
      </c>
      <c r="D46" s="119">
        <v>3897332.2015553601</v>
      </c>
      <c r="E46" s="388">
        <v>9839</v>
      </c>
      <c r="F46" s="388">
        <v>648</v>
      </c>
      <c r="G46" s="388">
        <v>1119</v>
      </c>
      <c r="H46" s="388">
        <v>2212</v>
      </c>
      <c r="I46" s="119">
        <v>396.11060082888099</v>
      </c>
      <c r="J46" s="182">
        <v>9.6157373457930947E-3</v>
      </c>
      <c r="K46" s="119">
        <v>5808696.2620504238</v>
      </c>
      <c r="L46" s="119">
        <v>67.094783850509558</v>
      </c>
      <c r="M46" s="119">
        <v>-2492233.6867001057</v>
      </c>
      <c r="N46" s="119">
        <v>-1911364.0604950637</v>
      </c>
      <c r="O46" s="183">
        <v>0</v>
      </c>
      <c r="P46" s="119">
        <v>0</v>
      </c>
      <c r="Q46" s="119">
        <v>3897332.2015553601</v>
      </c>
      <c r="R46" s="119">
        <v>5518261.4489479028</v>
      </c>
      <c r="S46" s="183">
        <v>-1620929.2473925427</v>
      </c>
      <c r="T46" s="184">
        <v>-1620929.2473925427</v>
      </c>
      <c r="U46" s="185">
        <v>5518261.4489479028</v>
      </c>
      <c r="V46" s="186">
        <v>560.8559252919913</v>
      </c>
      <c r="W46" s="187">
        <v>95</v>
      </c>
      <c r="X46" s="118"/>
      <c r="Y46" s="255">
        <v>232347.8504820168</v>
      </c>
      <c r="Z46" s="380">
        <v>5750609.2994299196</v>
      </c>
      <c r="AA46" s="372">
        <v>584.47091162007519</v>
      </c>
      <c r="AB46" s="225">
        <v>99</v>
      </c>
    </row>
    <row r="47" spans="1:30" ht="15">
      <c r="A47" s="16"/>
      <c r="B47" s="82">
        <v>13</v>
      </c>
      <c r="C47" s="141" t="s">
        <v>15</v>
      </c>
      <c r="D47" s="119">
        <v>1226269.9949783999</v>
      </c>
      <c r="E47" s="388">
        <v>3056</v>
      </c>
      <c r="F47" s="388">
        <v>142</v>
      </c>
      <c r="G47" s="388">
        <v>273</v>
      </c>
      <c r="H47" s="388">
        <v>632</v>
      </c>
      <c r="I47" s="119">
        <v>401.26635961335074</v>
      </c>
      <c r="J47" s="182">
        <v>2.664893715724875E-3</v>
      </c>
      <c r="K47" s="119">
        <v>1609814.9947975737</v>
      </c>
      <c r="L47" s="119">
        <v>76.174591424562891</v>
      </c>
      <c r="M47" s="119">
        <v>-544526.4992989311</v>
      </c>
      <c r="N47" s="119">
        <v>-383544.99981917371</v>
      </c>
      <c r="O47" s="183">
        <v>0</v>
      </c>
      <c r="P47" s="119">
        <v>0</v>
      </c>
      <c r="Q47" s="119">
        <v>1226269.9949783999</v>
      </c>
      <c r="R47" s="119">
        <v>1529324.2450576948</v>
      </c>
      <c r="S47" s="183">
        <v>-303054.2500792949</v>
      </c>
      <c r="T47" s="184">
        <v>-303054.2500792949</v>
      </c>
      <c r="U47" s="185">
        <v>1529324.2450576948</v>
      </c>
      <c r="V47" s="186">
        <v>500.43332626233467</v>
      </c>
      <c r="W47" s="187">
        <v>95</v>
      </c>
      <c r="X47" s="118"/>
      <c r="Y47" s="255">
        <v>64392.599791903049</v>
      </c>
      <c r="Z47" s="380">
        <v>1593716.8448495979</v>
      </c>
      <c r="AA47" s="372">
        <v>521.50420315759095</v>
      </c>
      <c r="AB47" s="225">
        <v>99</v>
      </c>
    </row>
    <row r="48" spans="1:30" ht="15">
      <c r="A48" s="15"/>
      <c r="B48" s="82">
        <v>14</v>
      </c>
      <c r="C48" s="141" t="s">
        <v>16</v>
      </c>
      <c r="D48" s="119">
        <v>1908579.0408988001</v>
      </c>
      <c r="E48" s="388">
        <v>5661</v>
      </c>
      <c r="F48" s="388">
        <v>335</v>
      </c>
      <c r="G48" s="388">
        <v>581</v>
      </c>
      <c r="H48" s="388">
        <v>1216</v>
      </c>
      <c r="I48" s="119">
        <v>337.14521125221694</v>
      </c>
      <c r="J48" s="182">
        <v>5.2790826138401888E-3</v>
      </c>
      <c r="K48" s="119">
        <v>3189000.1092308024</v>
      </c>
      <c r="L48" s="119">
        <v>59.848823315316722</v>
      </c>
      <c r="M48" s="119">
        <v>-1599321.0792550824</v>
      </c>
      <c r="N48" s="119">
        <v>-1280421.0683320023</v>
      </c>
      <c r="O48" s="183">
        <v>0</v>
      </c>
      <c r="P48" s="119">
        <v>0</v>
      </c>
      <c r="Q48" s="119">
        <v>1908579.0408988001</v>
      </c>
      <c r="R48" s="119">
        <v>3029550.1037692623</v>
      </c>
      <c r="S48" s="183">
        <v>-1120971.0628704622</v>
      </c>
      <c r="T48" s="184">
        <v>-1120971.0628704622</v>
      </c>
      <c r="U48" s="185">
        <v>3029550.1037692623</v>
      </c>
      <c r="V48" s="186">
        <v>535.16165055100907</v>
      </c>
      <c r="W48" s="187">
        <v>95</v>
      </c>
      <c r="X48" s="118"/>
      <c r="Y48" s="255">
        <v>127560.00436923187</v>
      </c>
      <c r="Z48" s="380">
        <v>3157110.1081384942</v>
      </c>
      <c r="AA48" s="372">
        <v>557.69477267947252</v>
      </c>
      <c r="AB48" s="225">
        <v>99</v>
      </c>
    </row>
    <row r="49" spans="1:28" ht="15">
      <c r="A49" s="16" t="s">
        <v>180</v>
      </c>
      <c r="B49" s="82">
        <v>15</v>
      </c>
      <c r="C49" s="141" t="s">
        <v>17</v>
      </c>
      <c r="D49" s="119">
        <v>708641.3396565601</v>
      </c>
      <c r="E49" s="388">
        <v>1592</v>
      </c>
      <c r="F49" s="388">
        <v>90</v>
      </c>
      <c r="G49" s="388">
        <v>166</v>
      </c>
      <c r="H49" s="388">
        <v>337</v>
      </c>
      <c r="I49" s="119">
        <v>445.12646963351767</v>
      </c>
      <c r="J49" s="182">
        <v>1.4792639762847787E-3</v>
      </c>
      <c r="K49" s="119">
        <v>893597.11279868928</v>
      </c>
      <c r="L49" s="119">
        <v>79.302107124892174</v>
      </c>
      <c r="M49" s="119">
        <v>-274315.48442199815</v>
      </c>
      <c r="N49" s="119">
        <v>-184955.77314212918</v>
      </c>
      <c r="O49" s="183">
        <v>0</v>
      </c>
      <c r="P49" s="119">
        <v>0</v>
      </c>
      <c r="Q49" s="119">
        <v>708641.3396565601</v>
      </c>
      <c r="R49" s="119">
        <v>848917.25715875474</v>
      </c>
      <c r="S49" s="183">
        <v>-140275.91750219464</v>
      </c>
      <c r="T49" s="184">
        <v>-140275.91750219464</v>
      </c>
      <c r="U49" s="185">
        <v>848917.25715875474</v>
      </c>
      <c r="V49" s="186">
        <v>533.23948313992128</v>
      </c>
      <c r="W49" s="187">
        <v>95</v>
      </c>
      <c r="X49" s="118"/>
      <c r="Y49" s="255">
        <v>35743.884511947632</v>
      </c>
      <c r="Z49" s="380">
        <v>884661.14167070237</v>
      </c>
      <c r="AA49" s="372">
        <v>555.69167190370752</v>
      </c>
      <c r="AB49" s="225">
        <v>99</v>
      </c>
    </row>
    <row r="50" spans="1:28" ht="15">
      <c r="A50" s="15"/>
      <c r="B50" s="82">
        <v>16</v>
      </c>
      <c r="C50" s="141" t="s">
        <v>18</v>
      </c>
      <c r="D50" s="119">
        <v>7039184.3517411193</v>
      </c>
      <c r="E50" s="388">
        <v>18020</v>
      </c>
      <c r="F50" s="388">
        <v>1091</v>
      </c>
      <c r="G50" s="388">
        <v>1891</v>
      </c>
      <c r="H50" s="388">
        <v>3751</v>
      </c>
      <c r="I50" s="119">
        <v>390.63176202780909</v>
      </c>
      <c r="J50" s="182">
        <v>1.6875908087847134E-2</v>
      </c>
      <c r="K50" s="119">
        <v>10194436.547444923</v>
      </c>
      <c r="L50" s="119">
        <v>69.049273287255701</v>
      </c>
      <c r="M50" s="119">
        <v>-4174695.8504482964</v>
      </c>
      <c r="N50" s="119">
        <v>-3155252.1957038036</v>
      </c>
      <c r="O50" s="183">
        <v>0</v>
      </c>
      <c r="P50" s="119">
        <v>0</v>
      </c>
      <c r="Q50" s="119">
        <v>7039184.3517411193</v>
      </c>
      <c r="R50" s="119">
        <v>9684714.7200726774</v>
      </c>
      <c r="S50" s="183">
        <v>-2645530.3683315581</v>
      </c>
      <c r="T50" s="184">
        <v>-2645530.3683315581</v>
      </c>
      <c r="U50" s="185">
        <v>9684714.7200726774</v>
      </c>
      <c r="V50" s="186">
        <v>537.44254828372243</v>
      </c>
      <c r="W50" s="187">
        <v>95</v>
      </c>
      <c r="X50" s="118"/>
      <c r="Y50" s="255">
        <v>407777.46189779602</v>
      </c>
      <c r="Z50" s="380">
        <v>10092492.181970473</v>
      </c>
      <c r="AA50" s="372">
        <v>560.07170821145803</v>
      </c>
      <c r="AB50" s="225">
        <v>99</v>
      </c>
    </row>
    <row r="51" spans="1:28" ht="15">
      <c r="A51" s="16" t="s">
        <v>181</v>
      </c>
      <c r="B51" s="82">
        <v>17</v>
      </c>
      <c r="C51" s="141" t="s">
        <v>19</v>
      </c>
      <c r="D51" s="119">
        <v>2771392.3368974398</v>
      </c>
      <c r="E51" s="388">
        <v>6086</v>
      </c>
      <c r="F51" s="388">
        <v>369</v>
      </c>
      <c r="G51" s="388">
        <v>679</v>
      </c>
      <c r="H51" s="388">
        <v>1202</v>
      </c>
      <c r="I51" s="119">
        <v>455.37172804755829</v>
      </c>
      <c r="J51" s="182">
        <v>5.7540303883680567E-3</v>
      </c>
      <c r="K51" s="119">
        <v>3475907.63003327</v>
      </c>
      <c r="L51" s="119">
        <v>79.731472521061008</v>
      </c>
      <c r="M51" s="119">
        <v>-1052106.0561391572</v>
      </c>
      <c r="N51" s="119">
        <v>-704515.2931358302</v>
      </c>
      <c r="O51" s="183">
        <v>0</v>
      </c>
      <c r="P51" s="119">
        <v>0</v>
      </c>
      <c r="Q51" s="119">
        <v>2771392.3368974398</v>
      </c>
      <c r="R51" s="119">
        <v>3302112.248531606</v>
      </c>
      <c r="S51" s="183">
        <v>-530719.91163416626</v>
      </c>
      <c r="T51" s="184">
        <v>-530719.91163416626</v>
      </c>
      <c r="U51" s="185">
        <v>3302112.248531606</v>
      </c>
      <c r="V51" s="186">
        <v>542.57513120795363</v>
      </c>
      <c r="W51" s="187">
        <v>94.999999999999986</v>
      </c>
      <c r="X51" s="118"/>
      <c r="Y51" s="255">
        <v>139036.30520133115</v>
      </c>
      <c r="Z51" s="380">
        <v>3441148.5537329372</v>
      </c>
      <c r="AA51" s="372">
        <v>565.42039989039392</v>
      </c>
      <c r="AB51" s="225">
        <v>99</v>
      </c>
    </row>
    <row r="52" spans="1:28" ht="15">
      <c r="A52" s="15"/>
      <c r="B52" s="82">
        <v>18</v>
      </c>
      <c r="C52" s="141" t="s">
        <v>20</v>
      </c>
      <c r="D52" s="119">
        <v>1438314.0584896801</v>
      </c>
      <c r="E52" s="388">
        <v>3977</v>
      </c>
      <c r="F52" s="388">
        <v>231</v>
      </c>
      <c r="G52" s="388">
        <v>407</v>
      </c>
      <c r="H52" s="388">
        <v>865</v>
      </c>
      <c r="I52" s="119">
        <v>361.65804840072417</v>
      </c>
      <c r="J52" s="182">
        <v>3.703922153965109E-3</v>
      </c>
      <c r="K52" s="119">
        <v>2237473.6327501419</v>
      </c>
      <c r="L52" s="119">
        <v>64.282950084279094</v>
      </c>
      <c r="M52" s="119">
        <v>-1022906.9375354762</v>
      </c>
      <c r="N52" s="119">
        <v>-799159.57426046184</v>
      </c>
      <c r="O52" s="183">
        <v>0</v>
      </c>
      <c r="P52" s="119">
        <v>0</v>
      </c>
      <c r="Q52" s="119">
        <v>1438314.0584896801</v>
      </c>
      <c r="R52" s="119">
        <v>2125599.951112635</v>
      </c>
      <c r="S52" s="183">
        <v>-687285.89262295491</v>
      </c>
      <c r="T52" s="184">
        <v>-687285.89262295491</v>
      </c>
      <c r="U52" s="185">
        <v>2125599.951112635</v>
      </c>
      <c r="V52" s="186">
        <v>534.47320872834678</v>
      </c>
      <c r="W52" s="187">
        <v>95</v>
      </c>
      <c r="X52" s="118"/>
      <c r="Y52" s="255">
        <v>89498.945310005452</v>
      </c>
      <c r="Z52" s="380">
        <v>2215098.8964226404</v>
      </c>
      <c r="AA52" s="372">
        <v>556.97734383269812</v>
      </c>
      <c r="AB52" s="225">
        <v>99</v>
      </c>
    </row>
    <row r="53" spans="1:28" ht="15">
      <c r="A53" s="16"/>
      <c r="B53" s="82">
        <v>19</v>
      </c>
      <c r="C53" s="141" t="s">
        <v>21</v>
      </c>
      <c r="D53" s="119">
        <v>3389467.0257546399</v>
      </c>
      <c r="E53" s="388">
        <v>7945</v>
      </c>
      <c r="F53" s="388">
        <v>467</v>
      </c>
      <c r="G53" s="388">
        <v>826</v>
      </c>
      <c r="H53" s="388">
        <v>1755</v>
      </c>
      <c r="I53" s="119">
        <v>426.61636573374949</v>
      </c>
      <c r="J53" s="182">
        <v>7.4563912118963734E-3</v>
      </c>
      <c r="K53" s="119">
        <v>4504273.5885331919</v>
      </c>
      <c r="L53" s="119">
        <v>75.250025539821024</v>
      </c>
      <c r="M53" s="119">
        <v>-1565233.9216318708</v>
      </c>
      <c r="N53" s="119">
        <v>-1114806.5627785521</v>
      </c>
      <c r="O53" s="183">
        <v>0</v>
      </c>
      <c r="P53" s="119">
        <v>0</v>
      </c>
      <c r="Q53" s="119">
        <v>3389467.0257546399</v>
      </c>
      <c r="R53" s="119">
        <v>4279059.9091065321</v>
      </c>
      <c r="S53" s="183">
        <v>-889592.88335189223</v>
      </c>
      <c r="T53" s="184">
        <v>-889592.88335189223</v>
      </c>
      <c r="U53" s="185">
        <v>4279059.9091065321</v>
      </c>
      <c r="V53" s="186">
        <v>538.58526231674409</v>
      </c>
      <c r="W53" s="187">
        <v>95</v>
      </c>
      <c r="X53" s="118"/>
      <c r="Y53" s="255">
        <v>180170.94354132749</v>
      </c>
      <c r="Z53" s="380">
        <v>4459230.8526478596</v>
      </c>
      <c r="AA53" s="372">
        <v>561.26253651955437</v>
      </c>
      <c r="AB53" s="225">
        <v>98.999999999999986</v>
      </c>
    </row>
    <row r="54" spans="1:28" ht="15">
      <c r="A54" s="16" t="s">
        <v>182</v>
      </c>
      <c r="B54" s="82">
        <v>20</v>
      </c>
      <c r="C54" s="141" t="s">
        <v>22</v>
      </c>
      <c r="D54" s="119">
        <v>8934572.1270126402</v>
      </c>
      <c r="E54" s="388">
        <v>10450</v>
      </c>
      <c r="F54" s="388">
        <v>1098</v>
      </c>
      <c r="G54" s="388">
        <v>1296</v>
      </c>
      <c r="H54" s="388">
        <v>1438</v>
      </c>
      <c r="I54" s="119">
        <v>854.98297866149665</v>
      </c>
      <c r="J54" s="182">
        <v>1.0717404465209766E-2</v>
      </c>
      <c r="K54" s="119">
        <v>6474193.8155354057</v>
      </c>
      <c r="L54" s="119">
        <v>138.00285227132585</v>
      </c>
      <c r="M54" s="119">
        <v>1812958.9299236946</v>
      </c>
      <c r="N54" s="119">
        <v>2460378.3114772346</v>
      </c>
      <c r="O54" s="183">
        <v>815831.51846566261</v>
      </c>
      <c r="P54" s="119">
        <v>3127100.2444544239</v>
      </c>
      <c r="Q54" s="119">
        <v>8118740.6085469779</v>
      </c>
      <c r="R54" s="119">
        <v>6150484.1247586356</v>
      </c>
      <c r="S54" s="183">
        <v>0</v>
      </c>
      <c r="T54" s="184">
        <v>815831.51846566261</v>
      </c>
      <c r="U54" s="185">
        <v>8118740.6085469779</v>
      </c>
      <c r="V54" s="186">
        <v>776.91297689444764</v>
      </c>
      <c r="W54" s="187">
        <v>125.40156874922921</v>
      </c>
      <c r="X54" s="118"/>
      <c r="Y54" s="255">
        <v>0</v>
      </c>
      <c r="Z54" s="380">
        <v>8118740.6085469779</v>
      </c>
      <c r="AA54" s="372">
        <v>776.91297689444764</v>
      </c>
      <c r="AB54" s="225">
        <v>125.40156874922921</v>
      </c>
    </row>
    <row r="55" spans="1:28" ht="15">
      <c r="A55" s="15"/>
      <c r="B55" s="82">
        <v>21</v>
      </c>
      <c r="C55" s="141" t="s">
        <v>23</v>
      </c>
      <c r="D55" s="119">
        <v>10610402.149738479</v>
      </c>
      <c r="E55" s="388">
        <v>10020</v>
      </c>
      <c r="F55" s="388">
        <v>1035</v>
      </c>
      <c r="G55" s="388">
        <v>1301</v>
      </c>
      <c r="H55" s="388">
        <v>1441</v>
      </c>
      <c r="I55" s="119">
        <v>1058.9223702333811</v>
      </c>
      <c r="J55" s="182">
        <v>1.0412848896948334E-2</v>
      </c>
      <c r="K55" s="119">
        <v>6290217.2022681143</v>
      </c>
      <c r="L55" s="119">
        <v>168.68101384341071</v>
      </c>
      <c r="M55" s="119">
        <v>3691163.2272435538</v>
      </c>
      <c r="N55" s="119">
        <v>4320184.9474703651</v>
      </c>
      <c r="O55" s="183">
        <v>1661023.4522595992</v>
      </c>
      <c r="P55" s="119">
        <v>3713640.7524084677</v>
      </c>
      <c r="Q55" s="119">
        <v>8949378.6974788792</v>
      </c>
      <c r="R55" s="119">
        <v>5975706.3421547087</v>
      </c>
      <c r="S55" s="183">
        <v>0</v>
      </c>
      <c r="T55" s="184">
        <v>1661023.4522595992</v>
      </c>
      <c r="U55" s="185">
        <v>8949378.6974788792</v>
      </c>
      <c r="V55" s="186">
        <v>893.15156661465858</v>
      </c>
      <c r="W55" s="187">
        <v>142.27455761387586</v>
      </c>
      <c r="X55" s="118"/>
      <c r="Y55" s="255">
        <v>0</v>
      </c>
      <c r="Z55" s="380">
        <v>8949378.6974788792</v>
      </c>
      <c r="AA55" s="372">
        <v>893.15156661465858</v>
      </c>
      <c r="AB55" s="225">
        <v>142.27455761387586</v>
      </c>
    </row>
    <row r="56" spans="1:28" ht="15">
      <c r="A56" s="16"/>
      <c r="B56" s="82">
        <v>22</v>
      </c>
      <c r="C56" s="141" t="s">
        <v>24</v>
      </c>
      <c r="D56" s="119">
        <v>3483254.0608040798</v>
      </c>
      <c r="E56" s="388">
        <v>5621</v>
      </c>
      <c r="F56" s="388">
        <v>413</v>
      </c>
      <c r="G56" s="388">
        <v>737</v>
      </c>
      <c r="H56" s="388">
        <v>995</v>
      </c>
      <c r="I56" s="119">
        <v>619.68583184559327</v>
      </c>
      <c r="J56" s="182">
        <v>5.6396985428802879E-3</v>
      </c>
      <c r="K56" s="119">
        <v>3406841.7914360161</v>
      </c>
      <c r="L56" s="119">
        <v>102.2429063057799</v>
      </c>
      <c r="M56" s="119">
        <v>-264271.9097755379</v>
      </c>
      <c r="N56" s="119">
        <v>76412.269368063658</v>
      </c>
      <c r="O56" s="183">
        <v>0</v>
      </c>
      <c r="P56" s="119">
        <v>0</v>
      </c>
      <c r="Q56" s="119">
        <v>3483254.0608040798</v>
      </c>
      <c r="R56" s="119">
        <v>3236499.7018642151</v>
      </c>
      <c r="S56" s="183">
        <v>0</v>
      </c>
      <c r="T56" s="184">
        <v>0</v>
      </c>
      <c r="U56" s="185">
        <v>3483254.0608040798</v>
      </c>
      <c r="V56" s="186">
        <v>619.68583184559327</v>
      </c>
      <c r="W56" s="187">
        <v>102.2429063057799</v>
      </c>
      <c r="X56" s="118"/>
      <c r="Y56" s="255">
        <v>0</v>
      </c>
      <c r="Z56" s="380">
        <v>3483254.0608040798</v>
      </c>
      <c r="AA56" s="372">
        <v>619.68583184559327</v>
      </c>
      <c r="AB56" s="225">
        <v>102.2429063057799</v>
      </c>
    </row>
    <row r="57" spans="1:28" ht="15">
      <c r="A57" s="16"/>
      <c r="B57" s="82">
        <v>23</v>
      </c>
      <c r="C57" s="141" t="s">
        <v>25</v>
      </c>
      <c r="D57" s="119">
        <v>409430.32207608002</v>
      </c>
      <c r="E57" s="388">
        <v>1252</v>
      </c>
      <c r="F57" s="388">
        <v>49</v>
      </c>
      <c r="G57" s="388">
        <v>125</v>
      </c>
      <c r="H57" s="388">
        <v>288</v>
      </c>
      <c r="I57" s="119">
        <v>327.02102402242815</v>
      </c>
      <c r="J57" s="182">
        <v>1.1214771940126814E-3</v>
      </c>
      <c r="K57" s="119">
        <v>677464.46794184635</v>
      </c>
      <c r="L57" s="119">
        <v>60.435689464266574</v>
      </c>
      <c r="M57" s="119">
        <v>-335780.59265995095</v>
      </c>
      <c r="N57" s="119">
        <v>-268034.14586576633</v>
      </c>
      <c r="O57" s="183">
        <v>0</v>
      </c>
      <c r="P57" s="119">
        <v>0</v>
      </c>
      <c r="Q57" s="119">
        <v>409430.32207608002</v>
      </c>
      <c r="R57" s="119">
        <v>643591.24454475404</v>
      </c>
      <c r="S57" s="183">
        <v>-234160.92246867402</v>
      </c>
      <c r="T57" s="184">
        <v>-234160.92246867402</v>
      </c>
      <c r="U57" s="185">
        <v>643591.24454475404</v>
      </c>
      <c r="V57" s="186">
        <v>514.05051481210387</v>
      </c>
      <c r="W57" s="187">
        <v>95</v>
      </c>
      <c r="X57" s="118"/>
      <c r="Y57" s="255">
        <v>27098.578717673896</v>
      </c>
      <c r="Z57" s="380">
        <v>670689.82326242793</v>
      </c>
      <c r="AA57" s="372">
        <v>535.69474701471881</v>
      </c>
      <c r="AB57" s="225">
        <v>99.000000000000014</v>
      </c>
    </row>
    <row r="58" spans="1:28" ht="15">
      <c r="A58" s="16" t="s">
        <v>183</v>
      </c>
      <c r="B58" s="82">
        <v>24</v>
      </c>
      <c r="C58" s="141" t="s">
        <v>26</v>
      </c>
      <c r="D58" s="119">
        <v>5245592.4459672002</v>
      </c>
      <c r="E58" s="388">
        <v>14606</v>
      </c>
      <c r="F58" s="388">
        <v>855</v>
      </c>
      <c r="G58" s="388">
        <v>1490</v>
      </c>
      <c r="H58" s="388">
        <v>3076</v>
      </c>
      <c r="I58" s="119">
        <v>359.13956223245242</v>
      </c>
      <c r="J58" s="182">
        <v>1.3544176934956392E-2</v>
      </c>
      <c r="K58" s="119">
        <v>8181796.892471361</v>
      </c>
      <c r="L58" s="119">
        <v>64.112963385757396</v>
      </c>
      <c r="M58" s="119">
        <v>-3754384.1357512968</v>
      </c>
      <c r="N58" s="119">
        <v>-2936204.4465041608</v>
      </c>
      <c r="O58" s="183">
        <v>0</v>
      </c>
      <c r="P58" s="119">
        <v>0</v>
      </c>
      <c r="Q58" s="119">
        <v>5245592.4459672002</v>
      </c>
      <c r="R58" s="119">
        <v>7772707.0478477934</v>
      </c>
      <c r="S58" s="183">
        <v>-2527114.6018805932</v>
      </c>
      <c r="T58" s="184">
        <v>-2527114.6018805932</v>
      </c>
      <c r="U58" s="185">
        <v>7772707.0478477934</v>
      </c>
      <c r="V58" s="186">
        <v>532.15849978418419</v>
      </c>
      <c r="W58" s="187">
        <v>95</v>
      </c>
      <c r="X58" s="118"/>
      <c r="Y58" s="255">
        <v>327271.87569885422</v>
      </c>
      <c r="Z58" s="380">
        <v>8099978.9235466477</v>
      </c>
      <c r="AA58" s="372">
        <v>554.56517345930763</v>
      </c>
      <c r="AB58" s="225">
        <v>99</v>
      </c>
    </row>
    <row r="59" spans="1:28" ht="15">
      <c r="A59" s="16"/>
      <c r="B59" s="82">
        <v>25</v>
      </c>
      <c r="C59" s="141" t="s">
        <v>27</v>
      </c>
      <c r="D59" s="119">
        <v>12644736.45357408</v>
      </c>
      <c r="E59" s="388">
        <v>26348</v>
      </c>
      <c r="F59" s="388">
        <v>1729</v>
      </c>
      <c r="G59" s="388">
        <v>2770</v>
      </c>
      <c r="H59" s="388">
        <v>5072</v>
      </c>
      <c r="I59" s="119">
        <v>479.91257224738422</v>
      </c>
      <c r="J59" s="182">
        <v>2.4701245695032296E-2</v>
      </c>
      <c r="K59" s="119">
        <v>14921584.104987739</v>
      </c>
      <c r="L59" s="119">
        <v>84.741247072738119</v>
      </c>
      <c r="M59" s="119">
        <v>-3769006.0619124323</v>
      </c>
      <c r="N59" s="119">
        <v>-2276847.6514136586</v>
      </c>
      <c r="O59" s="183">
        <v>0</v>
      </c>
      <c r="P59" s="119">
        <v>0</v>
      </c>
      <c r="Q59" s="119">
        <v>12644736.45357408</v>
      </c>
      <c r="R59" s="119">
        <v>14175504.899738353</v>
      </c>
      <c r="S59" s="183">
        <v>-1530768.4461642727</v>
      </c>
      <c r="T59" s="184">
        <v>-1530768.4461642727</v>
      </c>
      <c r="U59" s="185">
        <v>14175504.899738353</v>
      </c>
      <c r="V59" s="186">
        <v>538.01066114082107</v>
      </c>
      <c r="W59" s="187">
        <v>95</v>
      </c>
      <c r="X59" s="118"/>
      <c r="Y59" s="255">
        <v>596863.36419950798</v>
      </c>
      <c r="Z59" s="380">
        <v>14772368.263937861</v>
      </c>
      <c r="AA59" s="372">
        <v>560.66374160990813</v>
      </c>
      <c r="AB59" s="225">
        <v>99</v>
      </c>
    </row>
    <row r="60" spans="1:28" ht="15">
      <c r="A60" s="16"/>
      <c r="B60" s="82">
        <v>26</v>
      </c>
      <c r="C60" s="141" t="s">
        <v>28</v>
      </c>
      <c r="D60" s="119">
        <v>1724053.1526532001</v>
      </c>
      <c r="E60" s="388">
        <v>3435</v>
      </c>
      <c r="F60" s="388">
        <v>217</v>
      </c>
      <c r="G60" s="388">
        <v>348</v>
      </c>
      <c r="H60" s="388">
        <v>719</v>
      </c>
      <c r="I60" s="119">
        <v>501.9077591421252</v>
      </c>
      <c r="J60" s="182">
        <v>3.2085346755756422E-3</v>
      </c>
      <c r="K60" s="119">
        <v>1938218.8496266806</v>
      </c>
      <c r="L60" s="119">
        <v>88.950386226264854</v>
      </c>
      <c r="M60" s="119">
        <v>-407987.58193614846</v>
      </c>
      <c r="N60" s="119">
        <v>-214165.69697348052</v>
      </c>
      <c r="O60" s="183">
        <v>0</v>
      </c>
      <c r="P60" s="119">
        <v>0</v>
      </c>
      <c r="Q60" s="119">
        <v>1724053.1526532001</v>
      </c>
      <c r="R60" s="119">
        <v>1841307.9071453467</v>
      </c>
      <c r="S60" s="183">
        <v>-117254.75449214666</v>
      </c>
      <c r="T60" s="184">
        <v>-117254.75449214666</v>
      </c>
      <c r="U60" s="185">
        <v>1841307.9071453467</v>
      </c>
      <c r="V60" s="186">
        <v>536.04305884871815</v>
      </c>
      <c r="W60" s="187">
        <v>95</v>
      </c>
      <c r="X60" s="118"/>
      <c r="Y60" s="255">
        <v>77528.753985067131</v>
      </c>
      <c r="Z60" s="380">
        <v>1918836.6611304139</v>
      </c>
      <c r="AA60" s="372">
        <v>558.61329290550623</v>
      </c>
      <c r="AB60" s="225">
        <v>99</v>
      </c>
    </row>
    <row r="61" spans="1:28" ht="15">
      <c r="A61" s="15"/>
      <c r="B61" s="82">
        <v>27</v>
      </c>
      <c r="C61" s="141" t="s">
        <v>29</v>
      </c>
      <c r="D61" s="119">
        <v>2932762.87845144</v>
      </c>
      <c r="E61" s="388">
        <v>6552</v>
      </c>
      <c r="F61" s="388">
        <v>387</v>
      </c>
      <c r="G61" s="388">
        <v>751</v>
      </c>
      <c r="H61" s="388">
        <v>1384</v>
      </c>
      <c r="I61" s="119">
        <v>447.61338193703295</v>
      </c>
      <c r="J61" s="182">
        <v>6.2748217366886839E-3</v>
      </c>
      <c r="K61" s="119">
        <v>3790508.4400919722</v>
      </c>
      <c r="L61" s="119">
        <v>77.371226704887121</v>
      </c>
      <c r="M61" s="119">
        <v>-1236796.4056497295</v>
      </c>
      <c r="N61" s="119">
        <v>-857745.56164053222</v>
      </c>
      <c r="O61" s="183">
        <v>0</v>
      </c>
      <c r="P61" s="119">
        <v>0</v>
      </c>
      <c r="Q61" s="119">
        <v>2932762.87845144</v>
      </c>
      <c r="R61" s="119">
        <v>3600983.0180873736</v>
      </c>
      <c r="S61" s="183">
        <v>-668220.13963593356</v>
      </c>
      <c r="T61" s="184">
        <v>-668220.13963593356</v>
      </c>
      <c r="U61" s="185">
        <v>3600983.0180873736</v>
      </c>
      <c r="V61" s="186">
        <v>549.60058273616812</v>
      </c>
      <c r="W61" s="187">
        <v>95</v>
      </c>
      <c r="X61" s="118"/>
      <c r="Y61" s="255">
        <v>151620.33760367893</v>
      </c>
      <c r="Z61" s="380">
        <v>3752603.3556910525</v>
      </c>
      <c r="AA61" s="372">
        <v>572.74165990400684</v>
      </c>
      <c r="AB61" s="225">
        <v>99</v>
      </c>
    </row>
    <row r="62" spans="1:28" ht="15">
      <c r="A62" s="16"/>
      <c r="B62" s="82">
        <v>28</v>
      </c>
      <c r="C62" s="141" t="s">
        <v>30</v>
      </c>
      <c r="D62" s="119">
        <v>3630383.5395203996</v>
      </c>
      <c r="E62" s="388">
        <v>8146</v>
      </c>
      <c r="F62" s="388">
        <v>524</v>
      </c>
      <c r="G62" s="388">
        <v>838</v>
      </c>
      <c r="H62" s="388">
        <v>1681</v>
      </c>
      <c r="I62" s="119">
        <v>445.66456414441438</v>
      </c>
      <c r="J62" s="182">
        <v>7.6421479103401706E-3</v>
      </c>
      <c r="K62" s="119">
        <v>4616485.9130902244</v>
      </c>
      <c r="L62" s="119">
        <v>78.639545486888778</v>
      </c>
      <c r="M62" s="119">
        <v>-1447750.9648788469</v>
      </c>
      <c r="N62" s="119">
        <v>-986102.37356982473</v>
      </c>
      <c r="O62" s="183">
        <v>0</v>
      </c>
      <c r="P62" s="119">
        <v>0</v>
      </c>
      <c r="Q62" s="119">
        <v>3630383.5395203996</v>
      </c>
      <c r="R62" s="119">
        <v>4385661.6174357133</v>
      </c>
      <c r="S62" s="183">
        <v>-755278.07791531365</v>
      </c>
      <c r="T62" s="184">
        <v>-755278.07791531365</v>
      </c>
      <c r="U62" s="185">
        <v>4385661.6174357133</v>
      </c>
      <c r="V62" s="186">
        <v>538.3822265450176</v>
      </c>
      <c r="W62" s="187">
        <v>95</v>
      </c>
      <c r="X62" s="118"/>
      <c r="Y62" s="255">
        <v>184659.43652360886</v>
      </c>
      <c r="Z62" s="380">
        <v>4570321.0539593222</v>
      </c>
      <c r="AA62" s="372">
        <v>561.05095187322888</v>
      </c>
      <c r="AB62" s="225">
        <v>99</v>
      </c>
    </row>
    <row r="63" spans="1:28" ht="15">
      <c r="A63" s="15"/>
      <c r="B63" s="82">
        <v>29</v>
      </c>
      <c r="C63" s="141" t="s">
        <v>31</v>
      </c>
      <c r="D63" s="119">
        <v>6217305.3004516</v>
      </c>
      <c r="E63" s="388">
        <v>6874</v>
      </c>
      <c r="F63" s="388">
        <v>524</v>
      </c>
      <c r="G63" s="388">
        <v>630</v>
      </c>
      <c r="H63" s="388">
        <v>1485</v>
      </c>
      <c r="I63" s="119">
        <v>904.46687524754145</v>
      </c>
      <c r="J63" s="182">
        <v>6.4735790721589196E-3</v>
      </c>
      <c r="K63" s="119">
        <v>3910574.218729964</v>
      </c>
      <c r="L63" s="119">
        <v>158.98701706448605</v>
      </c>
      <c r="M63" s="119">
        <v>1915673.6598486397</v>
      </c>
      <c r="N63" s="119">
        <v>2306731.081721636</v>
      </c>
      <c r="O63" s="183">
        <v>862053.14693188784</v>
      </c>
      <c r="P63" s="119">
        <v>2176056.8551580599</v>
      </c>
      <c r="Q63" s="119">
        <v>5355252.1535197124</v>
      </c>
      <c r="R63" s="119">
        <v>3715045.5077934656</v>
      </c>
      <c r="S63" s="183">
        <v>0</v>
      </c>
      <c r="T63" s="184">
        <v>862053.14693188784</v>
      </c>
      <c r="U63" s="185">
        <v>5355252.1535197124</v>
      </c>
      <c r="V63" s="186">
        <v>779.05908546984472</v>
      </c>
      <c r="W63" s="187">
        <v>136.94285938546733</v>
      </c>
      <c r="X63" s="118"/>
      <c r="Y63" s="255">
        <v>0</v>
      </c>
      <c r="Z63" s="380">
        <v>5355252.1535197124</v>
      </c>
      <c r="AA63" s="372">
        <v>779.05908546984472</v>
      </c>
      <c r="AB63" s="225">
        <v>136.94285938546733</v>
      </c>
    </row>
    <row r="64" spans="1:28" ht="15">
      <c r="A64" s="16" t="s">
        <v>184</v>
      </c>
      <c r="B64" s="82">
        <v>30</v>
      </c>
      <c r="C64" s="141" t="s">
        <v>32</v>
      </c>
      <c r="D64" s="119">
        <v>10189677.571367841</v>
      </c>
      <c r="E64" s="388">
        <v>18964</v>
      </c>
      <c r="F64" s="388">
        <v>1297</v>
      </c>
      <c r="G64" s="388">
        <v>1871</v>
      </c>
      <c r="H64" s="388">
        <v>4079</v>
      </c>
      <c r="I64" s="119">
        <v>537.31689365997897</v>
      </c>
      <c r="J64" s="182">
        <v>1.7860272988258832E-2</v>
      </c>
      <c r="K64" s="119">
        <v>10789073.912411703</v>
      </c>
      <c r="L64" s="119">
        <v>94.444413432423346</v>
      </c>
      <c r="M64" s="119">
        <v>-1678303.732285032</v>
      </c>
      <c r="N64" s="119">
        <v>-599396.34104386158</v>
      </c>
      <c r="O64" s="183">
        <v>0</v>
      </c>
      <c r="P64" s="119">
        <v>0</v>
      </c>
      <c r="Q64" s="119">
        <v>10189677.571367841</v>
      </c>
      <c r="R64" s="119">
        <v>10249620.216791118</v>
      </c>
      <c r="S64" s="183">
        <v>-59942.64542327635</v>
      </c>
      <c r="T64" s="184">
        <v>-59942.64542327635</v>
      </c>
      <c r="U64" s="185">
        <v>10249620.216791118</v>
      </c>
      <c r="V64" s="186">
        <v>540.4777587424129</v>
      </c>
      <c r="W64" s="187">
        <v>95</v>
      </c>
      <c r="X64" s="118"/>
      <c r="Y64" s="255">
        <v>431562.95649646781</v>
      </c>
      <c r="Z64" s="380">
        <v>10681183.173287585</v>
      </c>
      <c r="AA64" s="372">
        <v>563.23471700525124</v>
      </c>
      <c r="AB64" s="225">
        <v>99</v>
      </c>
    </row>
    <row r="65" spans="1:28" ht="15">
      <c r="A65" s="16"/>
      <c r="B65" s="82">
        <v>31</v>
      </c>
      <c r="C65" s="141" t="s">
        <v>33</v>
      </c>
      <c r="D65" s="119">
        <v>1141993.5950076</v>
      </c>
      <c r="E65" s="388">
        <v>2927</v>
      </c>
      <c r="F65" s="388">
        <v>147</v>
      </c>
      <c r="G65" s="388">
        <v>311</v>
      </c>
      <c r="H65" s="388">
        <v>631</v>
      </c>
      <c r="I65" s="119">
        <v>390.1583857217629</v>
      </c>
      <c r="J65" s="182">
        <v>2.7034533050140008E-3</v>
      </c>
      <c r="K65" s="119">
        <v>1633108.158297712</v>
      </c>
      <c r="L65" s="119">
        <v>69.927615584136788</v>
      </c>
      <c r="M65" s="119">
        <v>-654425.37911988306</v>
      </c>
      <c r="N65" s="119">
        <v>-491114.56329011195</v>
      </c>
      <c r="O65" s="183">
        <v>0</v>
      </c>
      <c r="P65" s="119">
        <v>0</v>
      </c>
      <c r="Q65" s="119">
        <v>1141993.5950076</v>
      </c>
      <c r="R65" s="119">
        <v>1551452.7503828264</v>
      </c>
      <c r="S65" s="183">
        <v>-409459.1553752264</v>
      </c>
      <c r="T65" s="184">
        <v>-409459.1553752264</v>
      </c>
      <c r="U65" s="185">
        <v>1551452.7503828264</v>
      </c>
      <c r="V65" s="186">
        <v>530.04877020253718</v>
      </c>
      <c r="W65" s="187">
        <v>95</v>
      </c>
      <c r="X65" s="118"/>
      <c r="Y65" s="255">
        <v>65324.326331908349</v>
      </c>
      <c r="Z65" s="380">
        <v>1616777.0767147348</v>
      </c>
      <c r="AA65" s="372">
        <v>552.36661315843344</v>
      </c>
      <c r="AB65" s="225">
        <v>99</v>
      </c>
    </row>
    <row r="66" spans="1:28" ht="15">
      <c r="A66" s="15" t="s">
        <v>185</v>
      </c>
      <c r="B66" s="82">
        <v>32</v>
      </c>
      <c r="C66" s="141" t="s">
        <v>34</v>
      </c>
      <c r="D66" s="119">
        <v>860426.36605999991</v>
      </c>
      <c r="E66" s="388">
        <v>3082</v>
      </c>
      <c r="F66" s="388">
        <v>148</v>
      </c>
      <c r="G66" s="388">
        <v>271</v>
      </c>
      <c r="H66" s="388">
        <v>680</v>
      </c>
      <c r="I66" s="119">
        <v>279.17792539260216</v>
      </c>
      <c r="J66" s="182">
        <v>2.7129298766244907E-3</v>
      </c>
      <c r="K66" s="119">
        <v>1638832.7870091014</v>
      </c>
      <c r="L66" s="119">
        <v>52.50238907108352</v>
      </c>
      <c r="M66" s="119">
        <v>-942289.69965001149</v>
      </c>
      <c r="N66" s="119">
        <v>-778406.42094910145</v>
      </c>
      <c r="O66" s="183">
        <v>0</v>
      </c>
      <c r="P66" s="119">
        <v>0</v>
      </c>
      <c r="Q66" s="119">
        <v>860426.36605999991</v>
      </c>
      <c r="R66" s="119">
        <v>1556891.1476586463</v>
      </c>
      <c r="S66" s="183">
        <v>-696464.78159864643</v>
      </c>
      <c r="T66" s="184">
        <v>-696464.78159864643</v>
      </c>
      <c r="U66" s="185">
        <v>1556891.1476586463</v>
      </c>
      <c r="V66" s="186">
        <v>505.15611539865228</v>
      </c>
      <c r="W66" s="187">
        <v>95</v>
      </c>
      <c r="X66" s="118"/>
      <c r="Y66" s="255">
        <v>65553.311480364064</v>
      </c>
      <c r="Z66" s="380">
        <v>1622444.4591390104</v>
      </c>
      <c r="AA66" s="372">
        <v>526.42584657333236</v>
      </c>
      <c r="AB66" s="225">
        <v>99</v>
      </c>
    </row>
    <row r="67" spans="1:28" ht="15">
      <c r="A67" s="15"/>
      <c r="B67" s="82">
        <v>33</v>
      </c>
      <c r="C67" s="141" t="s">
        <v>35</v>
      </c>
      <c r="D67" s="119">
        <v>2435726.6994543201</v>
      </c>
      <c r="E67" s="388">
        <v>8634</v>
      </c>
      <c r="F67" s="388">
        <v>419</v>
      </c>
      <c r="G67" s="388">
        <v>891</v>
      </c>
      <c r="H67" s="388">
        <v>1910</v>
      </c>
      <c r="I67" s="119">
        <v>282.10872127105864</v>
      </c>
      <c r="J67" s="182">
        <v>7.914598933894644E-3</v>
      </c>
      <c r="K67" s="119">
        <v>4781068.7407196695</v>
      </c>
      <c r="L67" s="119">
        <v>50.94523487415249</v>
      </c>
      <c r="M67" s="119">
        <v>-2823448.9153373162</v>
      </c>
      <c r="N67" s="119">
        <v>-2345342.0412653494</v>
      </c>
      <c r="O67" s="183">
        <v>0</v>
      </c>
      <c r="P67" s="119">
        <v>0</v>
      </c>
      <c r="Q67" s="119">
        <v>2435726.6994543201</v>
      </c>
      <c r="R67" s="119">
        <v>4542015.3036836861</v>
      </c>
      <c r="S67" s="183">
        <v>-2106288.6042293659</v>
      </c>
      <c r="T67" s="184">
        <v>-2106288.6042293659</v>
      </c>
      <c r="U67" s="185">
        <v>4542015.3036836861</v>
      </c>
      <c r="V67" s="186">
        <v>526.06153621539102</v>
      </c>
      <c r="W67" s="187">
        <v>95</v>
      </c>
      <c r="X67" s="118"/>
      <c r="Y67" s="255">
        <v>191242.74962878693</v>
      </c>
      <c r="Z67" s="380">
        <v>4733258.053312473</v>
      </c>
      <c r="AA67" s="372">
        <v>548.21149563498648</v>
      </c>
      <c r="AB67" s="225">
        <v>99</v>
      </c>
    </row>
    <row r="68" spans="1:28" ht="15">
      <c r="A68" s="16"/>
      <c r="B68" s="82">
        <v>34</v>
      </c>
      <c r="C68" s="141" t="s">
        <v>36</v>
      </c>
      <c r="D68" s="119">
        <v>7616546.5092441607</v>
      </c>
      <c r="E68" s="388">
        <v>26266</v>
      </c>
      <c r="F68" s="388">
        <v>1372</v>
      </c>
      <c r="G68" s="388">
        <v>2398</v>
      </c>
      <c r="H68" s="388">
        <v>5633</v>
      </c>
      <c r="I68" s="119">
        <v>289.97740460078279</v>
      </c>
      <c r="J68" s="182">
        <v>2.3444232072116235E-2</v>
      </c>
      <c r="K68" s="119">
        <v>14162244.48596482</v>
      </c>
      <c r="L68" s="119">
        <v>53.780645552280724</v>
      </c>
      <c r="M68" s="119">
        <v>-7961922.4253171403</v>
      </c>
      <c r="N68" s="119">
        <v>-6545697.9767206591</v>
      </c>
      <c r="O68" s="183">
        <v>0</v>
      </c>
      <c r="P68" s="119">
        <v>0</v>
      </c>
      <c r="Q68" s="119">
        <v>7616546.5092441607</v>
      </c>
      <c r="R68" s="119">
        <v>13454132.261666579</v>
      </c>
      <c r="S68" s="183">
        <v>-5837585.7524224184</v>
      </c>
      <c r="T68" s="184">
        <v>-5837585.7524224184</v>
      </c>
      <c r="U68" s="185">
        <v>13454132.261666579</v>
      </c>
      <c r="V68" s="186">
        <v>512.2261578339519</v>
      </c>
      <c r="W68" s="187">
        <v>95</v>
      </c>
      <c r="X68" s="118"/>
      <c r="Y68" s="255">
        <v>566489.77943859249</v>
      </c>
      <c r="Z68" s="380">
        <v>14020622.041105172</v>
      </c>
      <c r="AA68" s="372">
        <v>533.79357500590766</v>
      </c>
      <c r="AB68" s="225">
        <v>99</v>
      </c>
    </row>
    <row r="69" spans="1:28" ht="15">
      <c r="A69" s="15" t="s">
        <v>186</v>
      </c>
      <c r="B69" s="82">
        <v>35</v>
      </c>
      <c r="C69" s="141" t="s">
        <v>37</v>
      </c>
      <c r="D69" s="119">
        <v>12335270.38096256</v>
      </c>
      <c r="E69" s="388">
        <v>22980</v>
      </c>
      <c r="F69" s="388">
        <v>1494</v>
      </c>
      <c r="G69" s="388">
        <v>2525</v>
      </c>
      <c r="H69" s="388">
        <v>4504</v>
      </c>
      <c r="I69" s="119">
        <v>536.78287123422797</v>
      </c>
      <c r="J69" s="182">
        <v>2.1815369834196418E-2</v>
      </c>
      <c r="K69" s="119">
        <v>13178277.718513606</v>
      </c>
      <c r="L69" s="119">
        <v>93.603053786256595</v>
      </c>
      <c r="M69" s="119">
        <v>-2160835.109402407</v>
      </c>
      <c r="N69" s="119">
        <v>-843007.33755104616</v>
      </c>
      <c r="O69" s="183">
        <v>0</v>
      </c>
      <c r="P69" s="119">
        <v>0</v>
      </c>
      <c r="Q69" s="119">
        <v>12335270.38096256</v>
      </c>
      <c r="R69" s="119">
        <v>12519363.832587926</v>
      </c>
      <c r="S69" s="183">
        <v>-184093.45162536576</v>
      </c>
      <c r="T69" s="184">
        <v>-184093.45162536576</v>
      </c>
      <c r="U69" s="185">
        <v>12519363.832587926</v>
      </c>
      <c r="V69" s="186">
        <v>544.79390046074525</v>
      </c>
      <c r="W69" s="187">
        <v>95</v>
      </c>
      <c r="X69" s="118"/>
      <c r="Y69" s="255">
        <v>527131.10874054395</v>
      </c>
      <c r="Z69" s="380">
        <v>13046494.94132847</v>
      </c>
      <c r="AA69" s="372">
        <v>567.73259100646078</v>
      </c>
      <c r="AB69" s="225">
        <v>99</v>
      </c>
    </row>
    <row r="70" spans="1:28" ht="15">
      <c r="A70" s="16" t="s">
        <v>187</v>
      </c>
      <c r="B70" s="82">
        <v>36</v>
      </c>
      <c r="C70" s="141" t="s">
        <v>38</v>
      </c>
      <c r="D70" s="119">
        <v>2118242.8718889598</v>
      </c>
      <c r="E70" s="388">
        <v>4556</v>
      </c>
      <c r="F70" s="388">
        <v>259</v>
      </c>
      <c r="G70" s="388">
        <v>462</v>
      </c>
      <c r="H70" s="388">
        <v>1006</v>
      </c>
      <c r="I70" s="119">
        <v>464.93478311873571</v>
      </c>
      <c r="J70" s="182">
        <v>4.2313953419201413E-3</v>
      </c>
      <c r="K70" s="119">
        <v>2556110.8235368361</v>
      </c>
      <c r="L70" s="119">
        <v>82.869758712495582</v>
      </c>
      <c r="M70" s="119">
        <v>-693479.03400155995</v>
      </c>
      <c r="N70" s="119">
        <v>-437867.9516478763</v>
      </c>
      <c r="O70" s="183">
        <v>0</v>
      </c>
      <c r="P70" s="119">
        <v>0</v>
      </c>
      <c r="Q70" s="119">
        <v>2118242.8718889598</v>
      </c>
      <c r="R70" s="119">
        <v>2428305.2823599945</v>
      </c>
      <c r="S70" s="183">
        <v>-310062.4104710347</v>
      </c>
      <c r="T70" s="184">
        <v>-310062.4104710347</v>
      </c>
      <c r="U70" s="185">
        <v>2428305.2823599945</v>
      </c>
      <c r="V70" s="186">
        <v>532.99062387181618</v>
      </c>
      <c r="W70" s="187">
        <v>95</v>
      </c>
      <c r="X70" s="118"/>
      <c r="Y70" s="255">
        <v>102244.43294147309</v>
      </c>
      <c r="Z70" s="380">
        <v>2530549.7153014676</v>
      </c>
      <c r="AA70" s="372">
        <v>555.43233435062939</v>
      </c>
      <c r="AB70" s="225">
        <v>99</v>
      </c>
    </row>
    <row r="71" spans="1:28" ht="15">
      <c r="A71" s="16"/>
      <c r="B71" s="82">
        <v>37</v>
      </c>
      <c r="C71" s="141" t="s">
        <v>39</v>
      </c>
      <c r="D71" s="119">
        <v>1347545.13147488</v>
      </c>
      <c r="E71" s="388">
        <v>3187</v>
      </c>
      <c r="F71" s="388">
        <v>190</v>
      </c>
      <c r="G71" s="388">
        <v>332</v>
      </c>
      <c r="H71" s="388">
        <v>696</v>
      </c>
      <c r="I71" s="119">
        <v>422.82558251486665</v>
      </c>
      <c r="J71" s="182">
        <v>2.9929674869169538E-3</v>
      </c>
      <c r="K71" s="119">
        <v>1807998.5370335681</v>
      </c>
      <c r="L71" s="119">
        <v>74.53242377539938</v>
      </c>
      <c r="M71" s="119">
        <v>-641253.25926204491</v>
      </c>
      <c r="N71" s="119">
        <v>-460453.4055586881</v>
      </c>
      <c r="O71" s="183">
        <v>0</v>
      </c>
      <c r="P71" s="119">
        <v>0</v>
      </c>
      <c r="Q71" s="119">
        <v>1347545.13147488</v>
      </c>
      <c r="R71" s="119">
        <v>1717598.6101818897</v>
      </c>
      <c r="S71" s="183">
        <v>-370053.47870700969</v>
      </c>
      <c r="T71" s="184">
        <v>-370053.47870700969</v>
      </c>
      <c r="U71" s="185">
        <v>1717598.6101818897</v>
      </c>
      <c r="V71" s="186">
        <v>538.93900539124252</v>
      </c>
      <c r="W71" s="187">
        <v>95</v>
      </c>
      <c r="X71" s="118"/>
      <c r="Y71" s="255">
        <v>72319.941481342772</v>
      </c>
      <c r="Z71" s="380">
        <v>1789918.5516632325</v>
      </c>
      <c r="AA71" s="372">
        <v>561.63117403929482</v>
      </c>
      <c r="AB71" s="225">
        <v>99</v>
      </c>
    </row>
    <row r="72" spans="1:28" ht="15">
      <c r="A72" s="16" t="s">
        <v>188</v>
      </c>
      <c r="B72" s="82">
        <v>38</v>
      </c>
      <c r="C72" s="141" t="s">
        <v>40</v>
      </c>
      <c r="D72" s="119">
        <v>4656781.7092844807</v>
      </c>
      <c r="E72" s="388">
        <v>7782</v>
      </c>
      <c r="F72" s="388">
        <v>432</v>
      </c>
      <c r="G72" s="388">
        <v>730</v>
      </c>
      <c r="H72" s="388">
        <v>1825</v>
      </c>
      <c r="I72" s="119">
        <v>598.40422889803142</v>
      </c>
      <c r="J72" s="182">
        <v>7.1358078698540899E-3</v>
      </c>
      <c r="K72" s="119">
        <v>4310614.8815998808</v>
      </c>
      <c r="L72" s="119">
        <v>108.03056726691669</v>
      </c>
      <c r="M72" s="119">
        <v>-84894.660475388169</v>
      </c>
      <c r="N72" s="119">
        <v>346166.82768459991</v>
      </c>
      <c r="O72" s="183">
        <v>0</v>
      </c>
      <c r="P72" s="119">
        <v>0</v>
      </c>
      <c r="Q72" s="119">
        <v>4656781.7092844807</v>
      </c>
      <c r="R72" s="119">
        <v>4095084.1375198867</v>
      </c>
      <c r="S72" s="183">
        <v>0</v>
      </c>
      <c r="T72" s="184">
        <v>0</v>
      </c>
      <c r="U72" s="185">
        <v>4656781.7092844807</v>
      </c>
      <c r="V72" s="186">
        <v>598.40422889803142</v>
      </c>
      <c r="W72" s="187">
        <v>108.03056726691669</v>
      </c>
      <c r="X72" s="118"/>
      <c r="Y72" s="255">
        <v>0</v>
      </c>
      <c r="Z72" s="380">
        <v>4656781.7092844807</v>
      </c>
      <c r="AA72" s="372">
        <v>598.40422889803142</v>
      </c>
      <c r="AB72" s="225">
        <v>108.03056726691669</v>
      </c>
    </row>
    <row r="73" spans="1:28" ht="15">
      <c r="A73" s="16"/>
      <c r="B73" s="82">
        <v>39</v>
      </c>
      <c r="C73" s="141" t="s">
        <v>41</v>
      </c>
      <c r="D73" s="119">
        <v>1265735.7073635999</v>
      </c>
      <c r="E73" s="388">
        <v>3341</v>
      </c>
      <c r="F73" s="388">
        <v>171</v>
      </c>
      <c r="G73" s="388">
        <v>318</v>
      </c>
      <c r="H73" s="388">
        <v>828</v>
      </c>
      <c r="I73" s="119">
        <v>378.84935868410651</v>
      </c>
      <c r="J73" s="182">
        <v>3.0724872952593474E-3</v>
      </c>
      <c r="K73" s="119">
        <v>1856035.0418658797</v>
      </c>
      <c r="L73" s="119">
        <v>68.195679435618345</v>
      </c>
      <c r="M73" s="119">
        <v>-775902.83868886763</v>
      </c>
      <c r="N73" s="119">
        <v>-590299.33450227976</v>
      </c>
      <c r="O73" s="183">
        <v>0</v>
      </c>
      <c r="P73" s="119">
        <v>0</v>
      </c>
      <c r="Q73" s="119">
        <v>1265735.7073635999</v>
      </c>
      <c r="R73" s="119">
        <v>1763233.2897725857</v>
      </c>
      <c r="S73" s="183">
        <v>-497497.58240898582</v>
      </c>
      <c r="T73" s="184">
        <v>-497497.58240898582</v>
      </c>
      <c r="U73" s="185">
        <v>1763233.2897725857</v>
      </c>
      <c r="V73" s="186">
        <v>527.75614779185446</v>
      </c>
      <c r="W73" s="187">
        <v>95</v>
      </c>
      <c r="X73" s="118"/>
      <c r="Y73" s="255">
        <v>74241.40167463501</v>
      </c>
      <c r="Z73" s="380">
        <v>1837474.6914472207</v>
      </c>
      <c r="AA73" s="372">
        <v>549.97745927782717</v>
      </c>
      <c r="AB73" s="225">
        <v>98.999999999999986</v>
      </c>
    </row>
    <row r="74" spans="1:28" ht="15">
      <c r="A74" s="15"/>
      <c r="B74" s="82">
        <v>40</v>
      </c>
      <c r="C74" s="141" t="s">
        <v>42</v>
      </c>
      <c r="D74" s="119">
        <v>10229353.264162561</v>
      </c>
      <c r="E74" s="388">
        <v>7895</v>
      </c>
      <c r="F74" s="388">
        <v>739</v>
      </c>
      <c r="G74" s="388">
        <v>1046</v>
      </c>
      <c r="H74" s="388">
        <v>1073</v>
      </c>
      <c r="I74" s="119">
        <v>1295.6748909642256</v>
      </c>
      <c r="J74" s="182">
        <v>8.0635893896137262E-3</v>
      </c>
      <c r="K74" s="119">
        <v>4871071.2306062356</v>
      </c>
      <c r="L74" s="119">
        <v>210.00212848231033</v>
      </c>
      <c r="M74" s="119">
        <v>4871174.9104957022</v>
      </c>
      <c r="N74" s="119">
        <v>5358282.0335563254</v>
      </c>
      <c r="O74" s="183">
        <v>2192028.7097230661</v>
      </c>
      <c r="P74" s="119">
        <v>3580273.6424568961</v>
      </c>
      <c r="Q74" s="119">
        <v>8037324.5544394944</v>
      </c>
      <c r="R74" s="119">
        <v>4627517.669075924</v>
      </c>
      <c r="S74" s="183">
        <v>0</v>
      </c>
      <c r="T74" s="184">
        <v>2192028.7097230661</v>
      </c>
      <c r="U74" s="185">
        <v>8037324.5544394944</v>
      </c>
      <c r="V74" s="186">
        <v>1018.0271759898029</v>
      </c>
      <c r="W74" s="187">
        <v>165.00117066527065</v>
      </c>
      <c r="X74" s="118"/>
      <c r="Y74" s="255">
        <v>0</v>
      </c>
      <c r="Z74" s="380">
        <v>8037324.5544394944</v>
      </c>
      <c r="AA74" s="372">
        <v>1018.0271759898029</v>
      </c>
      <c r="AB74" s="225">
        <v>165.00117066527065</v>
      </c>
    </row>
    <row r="75" spans="1:28" ht="15">
      <c r="A75" s="16"/>
      <c r="B75" s="82">
        <v>41</v>
      </c>
      <c r="C75" s="141" t="s">
        <v>43</v>
      </c>
      <c r="D75" s="119">
        <v>4663615.1256570406</v>
      </c>
      <c r="E75" s="388">
        <v>9874</v>
      </c>
      <c r="F75" s="388">
        <v>635</v>
      </c>
      <c r="G75" s="388">
        <v>1117</v>
      </c>
      <c r="H75" s="388">
        <v>2060</v>
      </c>
      <c r="I75" s="119">
        <v>472.31265198066041</v>
      </c>
      <c r="J75" s="182">
        <v>9.5090989558143969E-3</v>
      </c>
      <c r="K75" s="119">
        <v>5744277.9033760019</v>
      </c>
      <c r="L75" s="119">
        <v>81.187143172793938</v>
      </c>
      <c r="M75" s="119">
        <v>-1655090.5680565611</v>
      </c>
      <c r="N75" s="119">
        <v>-1080662.7777189612</v>
      </c>
      <c r="O75" s="183">
        <v>0</v>
      </c>
      <c r="P75" s="119">
        <v>0</v>
      </c>
      <c r="Q75" s="119">
        <v>4663615.1256570406</v>
      </c>
      <c r="R75" s="119">
        <v>5457064.008207202</v>
      </c>
      <c r="S75" s="183">
        <v>-793448.88255016133</v>
      </c>
      <c r="T75" s="184">
        <v>-793448.88255016133</v>
      </c>
      <c r="U75" s="185">
        <v>5457064.008207202</v>
      </c>
      <c r="V75" s="186">
        <v>552.67004336714626</v>
      </c>
      <c r="W75" s="187">
        <v>95</v>
      </c>
      <c r="X75" s="118"/>
      <c r="Y75" s="255">
        <v>229771.1161350403</v>
      </c>
      <c r="Z75" s="380">
        <v>5686835.1243422423</v>
      </c>
      <c r="AA75" s="372">
        <v>575.94036098260506</v>
      </c>
      <c r="AB75" s="225">
        <v>99.000000000000014</v>
      </c>
    </row>
    <row r="76" spans="1:28" ht="15">
      <c r="A76" s="15"/>
      <c r="B76" s="82">
        <v>42</v>
      </c>
      <c r="C76" s="141" t="s">
        <v>44</v>
      </c>
      <c r="D76" s="119">
        <v>9868922.3689148799</v>
      </c>
      <c r="E76" s="388">
        <v>23721</v>
      </c>
      <c r="F76" s="388">
        <v>1382</v>
      </c>
      <c r="G76" s="388">
        <v>2514</v>
      </c>
      <c r="H76" s="388">
        <v>4793</v>
      </c>
      <c r="I76" s="119">
        <v>416.04158209666036</v>
      </c>
      <c r="J76" s="182">
        <v>2.2077089027775609E-2</v>
      </c>
      <c r="K76" s="119">
        <v>13336377.638132919</v>
      </c>
      <c r="L76" s="119">
        <v>74.000021870230427</v>
      </c>
      <c r="M76" s="119">
        <v>-4801093.0330313295</v>
      </c>
      <c r="N76" s="119">
        <v>-3467455.2692180388</v>
      </c>
      <c r="O76" s="183">
        <v>0</v>
      </c>
      <c r="P76" s="119">
        <v>0</v>
      </c>
      <c r="Q76" s="119">
        <v>9868922.3689148799</v>
      </c>
      <c r="R76" s="119">
        <v>12669558.756226273</v>
      </c>
      <c r="S76" s="183">
        <v>-2800636.3873113934</v>
      </c>
      <c r="T76" s="184">
        <v>-2800636.3873113934</v>
      </c>
      <c r="U76" s="185">
        <v>12669558.756226273</v>
      </c>
      <c r="V76" s="186">
        <v>534.10727862342537</v>
      </c>
      <c r="W76" s="187">
        <v>95</v>
      </c>
      <c r="X76" s="118"/>
      <c r="Y76" s="255">
        <v>533455.10552531667</v>
      </c>
      <c r="Z76" s="380">
        <v>13203013.86175159</v>
      </c>
      <c r="AA76" s="372">
        <v>556.59600614441172</v>
      </c>
      <c r="AB76" s="225">
        <v>99</v>
      </c>
    </row>
    <row r="77" spans="1:28" ht="15">
      <c r="A77" s="16" t="s">
        <v>189</v>
      </c>
      <c r="B77" s="82">
        <v>43</v>
      </c>
      <c r="C77" s="141" t="s">
        <v>45</v>
      </c>
      <c r="D77" s="119">
        <v>5025339.9390682401</v>
      </c>
      <c r="E77" s="388">
        <v>9463</v>
      </c>
      <c r="F77" s="388">
        <v>727</v>
      </c>
      <c r="G77" s="388">
        <v>1066</v>
      </c>
      <c r="H77" s="388">
        <v>1728</v>
      </c>
      <c r="I77" s="119">
        <v>531.05145715610695</v>
      </c>
      <c r="J77" s="182">
        <v>9.1877730653474009E-3</v>
      </c>
      <c r="K77" s="119">
        <v>5550170.6361187221</v>
      </c>
      <c r="L77" s="119">
        <v>90.543881774822339</v>
      </c>
      <c r="M77" s="119">
        <v>-1079847.7606623545</v>
      </c>
      <c r="N77" s="119">
        <v>-524830.69705048203</v>
      </c>
      <c r="O77" s="183">
        <v>0</v>
      </c>
      <c r="P77" s="119">
        <v>0</v>
      </c>
      <c r="Q77" s="119">
        <v>5025339.9390682401</v>
      </c>
      <c r="R77" s="119">
        <v>5272662.1043127859</v>
      </c>
      <c r="S77" s="183">
        <v>-247322.16524454579</v>
      </c>
      <c r="T77" s="184">
        <v>-247322.16524454579</v>
      </c>
      <c r="U77" s="185">
        <v>5272662.1043127859</v>
      </c>
      <c r="V77" s="186">
        <v>557.18716097567221</v>
      </c>
      <c r="W77" s="187">
        <v>95</v>
      </c>
      <c r="X77" s="118"/>
      <c r="Y77" s="255">
        <v>222006.82544474863</v>
      </c>
      <c r="Z77" s="380">
        <v>5494668.9297575345</v>
      </c>
      <c r="AA77" s="372">
        <v>580.64767301675306</v>
      </c>
      <c r="AB77" s="225">
        <v>98.999999999999986</v>
      </c>
    </row>
    <row r="78" spans="1:28" ht="15">
      <c r="A78" s="15"/>
      <c r="B78" s="82">
        <v>44</v>
      </c>
      <c r="C78" s="141" t="s">
        <v>46</v>
      </c>
      <c r="D78" s="119">
        <v>8210845.2265288802</v>
      </c>
      <c r="E78" s="388">
        <v>9231</v>
      </c>
      <c r="F78" s="388">
        <v>909</v>
      </c>
      <c r="G78" s="388">
        <v>1105</v>
      </c>
      <c r="H78" s="388">
        <v>1585</v>
      </c>
      <c r="I78" s="119">
        <v>889.48599572406897</v>
      </c>
      <c r="J78" s="182">
        <v>9.4460509083569497E-3</v>
      </c>
      <c r="K78" s="119">
        <v>5706191.6969390213</v>
      </c>
      <c r="L78" s="119">
        <v>143.89361000496064</v>
      </c>
      <c r="M78" s="119">
        <v>1934034.3598959567</v>
      </c>
      <c r="N78" s="119">
        <v>2504653.5295898588</v>
      </c>
      <c r="O78" s="183">
        <v>870315.46195318061</v>
      </c>
      <c r="P78" s="119">
        <v>2873795.829285108</v>
      </c>
      <c r="Q78" s="119">
        <v>7340529.7645756993</v>
      </c>
      <c r="R78" s="119">
        <v>5420882.1120920703</v>
      </c>
      <c r="S78" s="183">
        <v>0</v>
      </c>
      <c r="T78" s="184">
        <v>870315.46195318061</v>
      </c>
      <c r="U78" s="185">
        <v>7340529.7645756993</v>
      </c>
      <c r="V78" s="186">
        <v>795.20417772459098</v>
      </c>
      <c r="W78" s="187">
        <v>128.64148550272833</v>
      </c>
      <c r="X78" s="118"/>
      <c r="Y78" s="255">
        <v>0</v>
      </c>
      <c r="Z78" s="380">
        <v>7340529.7645756993</v>
      </c>
      <c r="AA78" s="372">
        <v>795.20417772459098</v>
      </c>
      <c r="AB78" s="225">
        <v>128.64148550272833</v>
      </c>
    </row>
    <row r="79" spans="1:28" ht="15">
      <c r="A79" s="16" t="s">
        <v>190</v>
      </c>
      <c r="B79" s="82">
        <v>45</v>
      </c>
      <c r="C79" s="141" t="s">
        <v>47</v>
      </c>
      <c r="D79" s="119">
        <v>4835183.9783524796</v>
      </c>
      <c r="E79" s="388">
        <v>8305</v>
      </c>
      <c r="F79" s="388">
        <v>598</v>
      </c>
      <c r="G79" s="388">
        <v>832</v>
      </c>
      <c r="H79" s="388">
        <v>1542</v>
      </c>
      <c r="I79" s="119">
        <v>582.20156271553037</v>
      </c>
      <c r="J79" s="182">
        <v>7.7618801143422176E-3</v>
      </c>
      <c r="K79" s="119">
        <v>4688814.0124156522</v>
      </c>
      <c r="L79" s="119">
        <v>103.12168419453724</v>
      </c>
      <c r="M79" s="119">
        <v>-322511.43530473765</v>
      </c>
      <c r="N79" s="119">
        <v>146369.96593682747</v>
      </c>
      <c r="O79" s="183">
        <v>0</v>
      </c>
      <c r="P79" s="119">
        <v>0</v>
      </c>
      <c r="Q79" s="119">
        <v>4835183.9783524796</v>
      </c>
      <c r="R79" s="119">
        <v>4454373.3117948696</v>
      </c>
      <c r="S79" s="183">
        <v>0</v>
      </c>
      <c r="T79" s="184">
        <v>0</v>
      </c>
      <c r="U79" s="185">
        <v>4835183.9783524796</v>
      </c>
      <c r="V79" s="186">
        <v>582.20156271553037</v>
      </c>
      <c r="W79" s="187">
        <v>103.12168419453724</v>
      </c>
      <c r="X79" s="118"/>
      <c r="Y79" s="255">
        <v>0</v>
      </c>
      <c r="Z79" s="380">
        <v>4835183.9783524796</v>
      </c>
      <c r="AA79" s="372">
        <v>582.20156271553037</v>
      </c>
      <c r="AB79" s="225">
        <v>103.12168419453724</v>
      </c>
    </row>
    <row r="80" spans="1:28" ht="15">
      <c r="A80" s="16"/>
      <c r="B80" s="82">
        <v>46</v>
      </c>
      <c r="C80" s="141" t="s">
        <v>48</v>
      </c>
      <c r="D80" s="119">
        <v>2824495.97416896</v>
      </c>
      <c r="E80" s="388">
        <v>8387</v>
      </c>
      <c r="F80" s="388">
        <v>395</v>
      </c>
      <c r="G80" s="388">
        <v>846</v>
      </c>
      <c r="H80" s="388">
        <v>1910</v>
      </c>
      <c r="I80" s="119">
        <v>336.77071350530105</v>
      </c>
      <c r="J80" s="182">
        <v>7.6527258480879254E-3</v>
      </c>
      <c r="K80" s="119">
        <v>4622875.8575371234</v>
      </c>
      <c r="L80" s="119">
        <v>61.098244063030805</v>
      </c>
      <c r="M80" s="119">
        <v>-2260667.4691218752</v>
      </c>
      <c r="N80" s="119">
        <v>-1798379.8833681634</v>
      </c>
      <c r="O80" s="183">
        <v>0</v>
      </c>
      <c r="P80" s="119">
        <v>0</v>
      </c>
      <c r="Q80" s="119">
        <v>2824495.97416896</v>
      </c>
      <c r="R80" s="119">
        <v>4391732.064660267</v>
      </c>
      <c r="S80" s="183">
        <v>-1567236.090491307</v>
      </c>
      <c r="T80" s="184">
        <v>-1567236.090491307</v>
      </c>
      <c r="U80" s="185">
        <v>4391732.064660267</v>
      </c>
      <c r="V80" s="186">
        <v>523.63563427450424</v>
      </c>
      <c r="W80" s="187">
        <v>95</v>
      </c>
      <c r="X80" s="118"/>
      <c r="Y80" s="255">
        <v>184915.03430148493</v>
      </c>
      <c r="Z80" s="380">
        <v>4576647.0989617519</v>
      </c>
      <c r="AA80" s="372">
        <v>545.68345045448336</v>
      </c>
      <c r="AB80" s="225">
        <v>99</v>
      </c>
    </row>
    <row r="81" spans="1:28" ht="15">
      <c r="A81" s="16" t="s">
        <v>191</v>
      </c>
      <c r="B81" s="82">
        <v>47</v>
      </c>
      <c r="C81" s="141" t="s">
        <v>49</v>
      </c>
      <c r="D81" s="119">
        <v>2613372.9607978403</v>
      </c>
      <c r="E81" s="388">
        <v>6240</v>
      </c>
      <c r="F81" s="388">
        <v>341</v>
      </c>
      <c r="G81" s="388">
        <v>657</v>
      </c>
      <c r="H81" s="388">
        <v>1265</v>
      </c>
      <c r="I81" s="119">
        <v>418.80976935862827</v>
      </c>
      <c r="J81" s="182">
        <v>5.7555819142104904E-3</v>
      </c>
      <c r="K81" s="119">
        <v>3476844.8792568422</v>
      </c>
      <c r="L81" s="119">
        <v>75.165072114360058</v>
      </c>
      <c r="M81" s="119">
        <v>-1211156.406384686</v>
      </c>
      <c r="N81" s="119">
        <v>-863471.91845900193</v>
      </c>
      <c r="O81" s="183">
        <v>0</v>
      </c>
      <c r="P81" s="119">
        <v>0</v>
      </c>
      <c r="Q81" s="119">
        <v>2613372.9607978403</v>
      </c>
      <c r="R81" s="119">
        <v>3303002.6352939997</v>
      </c>
      <c r="S81" s="183">
        <v>-689629.67449615942</v>
      </c>
      <c r="T81" s="184">
        <v>-689629.67449615942</v>
      </c>
      <c r="U81" s="185">
        <v>3303002.6352939997</v>
      </c>
      <c r="V81" s="186">
        <v>529.32734539967942</v>
      </c>
      <c r="W81" s="187">
        <v>94.999999999999986</v>
      </c>
      <c r="X81" s="118"/>
      <c r="Y81" s="255">
        <v>139073.7951702741</v>
      </c>
      <c r="Z81" s="380">
        <v>3442076.4304642738</v>
      </c>
      <c r="AA81" s="372">
        <v>551.61481257440289</v>
      </c>
      <c r="AB81" s="225">
        <v>99</v>
      </c>
    </row>
    <row r="82" spans="1:28" ht="15">
      <c r="A82" s="16"/>
      <c r="B82" s="82">
        <v>48</v>
      </c>
      <c r="C82" s="141" t="s">
        <v>50</v>
      </c>
      <c r="D82" s="119">
        <v>967702.51578191994</v>
      </c>
      <c r="E82" s="388">
        <v>2528</v>
      </c>
      <c r="F82" s="388">
        <v>137</v>
      </c>
      <c r="G82" s="388">
        <v>292</v>
      </c>
      <c r="H82" s="388">
        <v>553</v>
      </c>
      <c r="I82" s="119">
        <v>382.79371668588607</v>
      </c>
      <c r="J82" s="182">
        <v>2.4133630847080895E-3</v>
      </c>
      <c r="K82" s="119">
        <v>1457869.8049866639</v>
      </c>
      <c r="L82" s="119">
        <v>66.377842004264025</v>
      </c>
      <c r="M82" s="119">
        <v>-635954.26970341033</v>
      </c>
      <c r="N82" s="119">
        <v>-490167.28920474392</v>
      </c>
      <c r="O82" s="183">
        <v>0</v>
      </c>
      <c r="P82" s="119">
        <v>0</v>
      </c>
      <c r="Q82" s="119">
        <v>967702.51578191994</v>
      </c>
      <c r="R82" s="119">
        <v>1384976.3147373307</v>
      </c>
      <c r="S82" s="183">
        <v>-417273.79895541072</v>
      </c>
      <c r="T82" s="184">
        <v>-417273.79895541072</v>
      </c>
      <c r="U82" s="185">
        <v>1384976.3147373307</v>
      </c>
      <c r="V82" s="186">
        <v>547.85455488027321</v>
      </c>
      <c r="W82" s="187">
        <v>95</v>
      </c>
      <c r="X82" s="118"/>
      <c r="Y82" s="255">
        <v>58314.79219946661</v>
      </c>
      <c r="Z82" s="380">
        <v>1443291.1069367973</v>
      </c>
      <c r="AA82" s="372">
        <v>570.92211508575838</v>
      </c>
      <c r="AB82" s="225">
        <v>99</v>
      </c>
    </row>
    <row r="83" spans="1:28" ht="15">
      <c r="A83" s="16"/>
      <c r="B83" s="82">
        <v>49</v>
      </c>
      <c r="C83" s="141" t="s">
        <v>51</v>
      </c>
      <c r="D83" s="119">
        <v>1257725.4545569599</v>
      </c>
      <c r="E83" s="388">
        <v>2665</v>
      </c>
      <c r="F83" s="388">
        <v>176</v>
      </c>
      <c r="G83" s="388">
        <v>289</v>
      </c>
      <c r="H83" s="388">
        <v>523</v>
      </c>
      <c r="I83" s="119">
        <v>471.94200921461908</v>
      </c>
      <c r="J83" s="182">
        <v>2.5269703599518582E-3</v>
      </c>
      <c r="K83" s="119">
        <v>1526497.9435598254</v>
      </c>
      <c r="L83" s="119">
        <v>82.392869237931478</v>
      </c>
      <c r="M83" s="119">
        <v>-421422.28335884796</v>
      </c>
      <c r="N83" s="119">
        <v>-268772.48900286551</v>
      </c>
      <c r="O83" s="183">
        <v>0</v>
      </c>
      <c r="P83" s="119">
        <v>0</v>
      </c>
      <c r="Q83" s="119">
        <v>1257725.4545569599</v>
      </c>
      <c r="R83" s="119">
        <v>1450173.0463818342</v>
      </c>
      <c r="S83" s="183">
        <v>-192447.59182487428</v>
      </c>
      <c r="T83" s="184">
        <v>-192447.59182487428</v>
      </c>
      <c r="U83" s="185">
        <v>1450173.0463818342</v>
      </c>
      <c r="V83" s="186">
        <v>544.1549892614762</v>
      </c>
      <c r="W83" s="187">
        <v>95</v>
      </c>
      <c r="X83" s="118"/>
      <c r="Y83" s="255">
        <v>61059.91774239298</v>
      </c>
      <c r="Z83" s="380">
        <v>1511232.9641242272</v>
      </c>
      <c r="AA83" s="372">
        <v>567.06677828301213</v>
      </c>
      <c r="AB83" s="225">
        <v>99</v>
      </c>
    </row>
    <row r="84" spans="1:28" ht="15">
      <c r="A84" s="16"/>
      <c r="B84" s="82">
        <v>50</v>
      </c>
      <c r="C84" s="141" t="s">
        <v>52</v>
      </c>
      <c r="D84" s="119">
        <v>1791667.1748804001</v>
      </c>
      <c r="E84" s="388">
        <v>5302</v>
      </c>
      <c r="F84" s="388">
        <v>254</v>
      </c>
      <c r="G84" s="388">
        <v>507</v>
      </c>
      <c r="H84" s="388">
        <v>1173</v>
      </c>
      <c r="I84" s="119">
        <v>337.92289228223314</v>
      </c>
      <c r="J84" s="182">
        <v>4.761534416385175E-3</v>
      </c>
      <c r="K84" s="119">
        <v>2876358.4290477298</v>
      </c>
      <c r="L84" s="119">
        <v>62.289426685726504</v>
      </c>
      <c r="M84" s="119">
        <v>-1372327.0970721028</v>
      </c>
      <c r="N84" s="119">
        <v>-1084691.2541673298</v>
      </c>
      <c r="O84" s="183">
        <v>0</v>
      </c>
      <c r="P84" s="119">
        <v>0</v>
      </c>
      <c r="Q84" s="119">
        <v>1791667.1748804001</v>
      </c>
      <c r="R84" s="119">
        <v>2732540.5075953435</v>
      </c>
      <c r="S84" s="183">
        <v>-940873.33271494345</v>
      </c>
      <c r="T84" s="184">
        <v>-940873.33271494345</v>
      </c>
      <c r="U84" s="185">
        <v>2732540.5075953435</v>
      </c>
      <c r="V84" s="186">
        <v>515.37919796215454</v>
      </c>
      <c r="W84" s="187">
        <v>95</v>
      </c>
      <c r="X84" s="118"/>
      <c r="Y84" s="255">
        <v>115054.33716190886</v>
      </c>
      <c r="Z84" s="380">
        <v>2847594.8447572524</v>
      </c>
      <c r="AA84" s="372">
        <v>537.07937471845571</v>
      </c>
      <c r="AB84" s="225">
        <v>99</v>
      </c>
    </row>
    <row r="85" spans="1:28" ht="15">
      <c r="A85" s="16"/>
      <c r="B85" s="82">
        <v>51</v>
      </c>
      <c r="C85" s="141" t="s">
        <v>53</v>
      </c>
      <c r="D85" s="119">
        <v>12147016.47050688</v>
      </c>
      <c r="E85" s="388">
        <v>25801</v>
      </c>
      <c r="F85" s="388">
        <v>1556</v>
      </c>
      <c r="G85" s="388">
        <v>2673</v>
      </c>
      <c r="H85" s="388">
        <v>4977</v>
      </c>
      <c r="I85" s="119">
        <v>470.79634395980315</v>
      </c>
      <c r="J85" s="182">
        <v>2.383301268147197E-2</v>
      </c>
      <c r="K85" s="119">
        <v>14397099.951657251</v>
      </c>
      <c r="L85" s="119">
        <v>84.371272765308802</v>
      </c>
      <c r="M85" s="119">
        <v>-3689793.4763160944</v>
      </c>
      <c r="N85" s="119">
        <v>-2250083.4811503701</v>
      </c>
      <c r="O85" s="183">
        <v>0</v>
      </c>
      <c r="P85" s="119">
        <v>0</v>
      </c>
      <c r="Q85" s="119">
        <v>12147016.47050688</v>
      </c>
      <c r="R85" s="119">
        <v>13677244.954074388</v>
      </c>
      <c r="S85" s="183">
        <v>-1530228.4835675079</v>
      </c>
      <c r="T85" s="184">
        <v>-1530228.4835675079</v>
      </c>
      <c r="U85" s="185">
        <v>13677244.954074388</v>
      </c>
      <c r="V85" s="186">
        <v>530.10522669952286</v>
      </c>
      <c r="W85" s="187">
        <v>95</v>
      </c>
      <c r="X85" s="118"/>
      <c r="Y85" s="255">
        <v>575883.99806628935</v>
      </c>
      <c r="Z85" s="380">
        <v>14253128.952140678</v>
      </c>
      <c r="AA85" s="372">
        <v>552.42544677108162</v>
      </c>
      <c r="AB85" s="225">
        <v>99</v>
      </c>
    </row>
    <row r="86" spans="1:28" ht="15">
      <c r="A86" s="15"/>
      <c r="B86" s="82">
        <v>52</v>
      </c>
      <c r="C86" s="141" t="s">
        <v>54</v>
      </c>
      <c r="D86" s="119">
        <v>3604575.3760192799</v>
      </c>
      <c r="E86" s="388">
        <v>9431</v>
      </c>
      <c r="F86" s="388">
        <v>597</v>
      </c>
      <c r="G86" s="388">
        <v>1156</v>
      </c>
      <c r="H86" s="388">
        <v>1852</v>
      </c>
      <c r="I86" s="119">
        <v>382.20500222874352</v>
      </c>
      <c r="J86" s="182">
        <v>9.1983655385223673E-3</v>
      </c>
      <c r="K86" s="119">
        <v>5556569.361159212</v>
      </c>
      <c r="L86" s="119">
        <v>64.870518871149173</v>
      </c>
      <c r="M86" s="119">
        <v>-2507650.9212558535</v>
      </c>
      <c r="N86" s="119">
        <v>-1951993.985139932</v>
      </c>
      <c r="O86" s="183">
        <v>0</v>
      </c>
      <c r="P86" s="119">
        <v>0</v>
      </c>
      <c r="Q86" s="119">
        <v>3604575.3760192799</v>
      </c>
      <c r="R86" s="119">
        <v>5278740.8931012508</v>
      </c>
      <c r="S86" s="183">
        <v>-1674165.5170819708</v>
      </c>
      <c r="T86" s="184">
        <v>-1674165.5170819708</v>
      </c>
      <c r="U86" s="185">
        <v>5278740.8931012508</v>
      </c>
      <c r="V86" s="186">
        <v>559.72228746699727</v>
      </c>
      <c r="W86" s="187">
        <v>94.999999999999986</v>
      </c>
      <c r="X86" s="118"/>
      <c r="Y86" s="255">
        <v>222262.77444636915</v>
      </c>
      <c r="Z86" s="380">
        <v>5501003.6675476199</v>
      </c>
      <c r="AA86" s="372">
        <v>583.28954167613404</v>
      </c>
      <c r="AB86" s="225">
        <v>99</v>
      </c>
    </row>
    <row r="87" spans="1:28" ht="15">
      <c r="A87" s="16"/>
      <c r="B87" s="82">
        <v>53</v>
      </c>
      <c r="C87" s="141" t="s">
        <v>55</v>
      </c>
      <c r="D87" s="119">
        <v>1824812.4063343201</v>
      </c>
      <c r="E87" s="388">
        <v>6458</v>
      </c>
      <c r="F87" s="388">
        <v>341</v>
      </c>
      <c r="G87" s="388">
        <v>628</v>
      </c>
      <c r="H87" s="388">
        <v>1498</v>
      </c>
      <c r="I87" s="119">
        <v>282.56618246118302</v>
      </c>
      <c r="J87" s="182">
        <v>5.9281631404996754E-3</v>
      </c>
      <c r="K87" s="119">
        <v>3581098.1349351131</v>
      </c>
      <c r="L87" s="119">
        <v>50.956783019502041</v>
      </c>
      <c r="M87" s="119">
        <v>-2114395.5420943042</v>
      </c>
      <c r="N87" s="119">
        <v>-1756285.7286007931</v>
      </c>
      <c r="O87" s="183">
        <v>0</v>
      </c>
      <c r="P87" s="119">
        <v>0</v>
      </c>
      <c r="Q87" s="119">
        <v>1824812.4063343201</v>
      </c>
      <c r="R87" s="119">
        <v>3402043.2281883573</v>
      </c>
      <c r="S87" s="183">
        <v>-1577230.8218540372</v>
      </c>
      <c r="T87" s="184">
        <v>-1577230.8218540372</v>
      </c>
      <c r="U87" s="185">
        <v>3402043.2281883573</v>
      </c>
      <c r="V87" s="186">
        <v>526.79517314777911</v>
      </c>
      <c r="W87" s="187">
        <v>95</v>
      </c>
      <c r="X87" s="118"/>
      <c r="Y87" s="255">
        <v>143243.92539740447</v>
      </c>
      <c r="Z87" s="380">
        <v>3545287.1535857618</v>
      </c>
      <c r="AA87" s="372">
        <v>548.97602254347498</v>
      </c>
      <c r="AB87" s="225">
        <v>99</v>
      </c>
    </row>
    <row r="88" spans="1:28" ht="15">
      <c r="A88" s="16"/>
      <c r="B88" s="82">
        <v>54</v>
      </c>
      <c r="C88" s="141" t="s">
        <v>56</v>
      </c>
      <c r="D88" s="119">
        <v>3021614.4463399202</v>
      </c>
      <c r="E88" s="388">
        <v>6759</v>
      </c>
      <c r="F88" s="388">
        <v>438</v>
      </c>
      <c r="G88" s="388">
        <v>699</v>
      </c>
      <c r="H88" s="388">
        <v>1325</v>
      </c>
      <c r="I88" s="119">
        <v>447.05051728656906</v>
      </c>
      <c r="J88" s="182">
        <v>6.3134864921652869E-3</v>
      </c>
      <c r="K88" s="119">
        <v>3813865.1326193842</v>
      </c>
      <c r="L88" s="119">
        <v>79.227092235027669</v>
      </c>
      <c r="M88" s="119">
        <v>-1173637.199541402</v>
      </c>
      <c r="N88" s="119">
        <v>-792250.68627946405</v>
      </c>
      <c r="O88" s="183">
        <v>0</v>
      </c>
      <c r="P88" s="119">
        <v>0</v>
      </c>
      <c r="Q88" s="119">
        <v>3021614.4463399202</v>
      </c>
      <c r="R88" s="119">
        <v>3623171.875988415</v>
      </c>
      <c r="S88" s="183">
        <v>-601557.42964849481</v>
      </c>
      <c r="T88" s="184">
        <v>-601557.42964849481</v>
      </c>
      <c r="U88" s="185">
        <v>3623171.875988415</v>
      </c>
      <c r="V88" s="186">
        <v>536.05146855872397</v>
      </c>
      <c r="W88" s="187">
        <v>95</v>
      </c>
      <c r="X88" s="118"/>
      <c r="Y88" s="255">
        <v>152554.60530477529</v>
      </c>
      <c r="Z88" s="380">
        <v>3775726.4812931903</v>
      </c>
      <c r="AA88" s="372">
        <v>558.62205670856497</v>
      </c>
      <c r="AB88" s="225">
        <v>99</v>
      </c>
    </row>
    <row r="89" spans="1:28" ht="15">
      <c r="A89" s="15" t="s">
        <v>192</v>
      </c>
      <c r="B89" s="82">
        <v>55</v>
      </c>
      <c r="C89" s="141" t="s">
        <v>57</v>
      </c>
      <c r="D89" s="119">
        <v>2584011.9170937599</v>
      </c>
      <c r="E89" s="388">
        <v>5814</v>
      </c>
      <c r="F89" s="388">
        <v>358</v>
      </c>
      <c r="G89" s="388">
        <v>686</v>
      </c>
      <c r="H89" s="388">
        <v>1120</v>
      </c>
      <c r="I89" s="119">
        <v>444.44649416817333</v>
      </c>
      <c r="J89" s="182">
        <v>5.5763777899130824E-3</v>
      </c>
      <c r="K89" s="119">
        <v>3368590.8484408082</v>
      </c>
      <c r="L89" s="119">
        <v>76.708987032064172</v>
      </c>
      <c r="M89" s="119">
        <v>-1121438.0161911291</v>
      </c>
      <c r="N89" s="119">
        <v>-784578.93134704838</v>
      </c>
      <c r="O89" s="183">
        <v>0</v>
      </c>
      <c r="P89" s="119">
        <v>0</v>
      </c>
      <c r="Q89" s="119">
        <v>2584011.9170937599</v>
      </c>
      <c r="R89" s="119">
        <v>3200161.3060187679</v>
      </c>
      <c r="S89" s="183">
        <v>-616149.38892500801</v>
      </c>
      <c r="T89" s="184">
        <v>-616149.38892500801</v>
      </c>
      <c r="U89" s="185">
        <v>3200161.3060187679</v>
      </c>
      <c r="V89" s="186">
        <v>550.4233412484981</v>
      </c>
      <c r="W89" s="187">
        <v>95</v>
      </c>
      <c r="X89" s="118"/>
      <c r="Y89" s="255">
        <v>134743.6339376322</v>
      </c>
      <c r="Z89" s="380">
        <v>3334904.9399564001</v>
      </c>
      <c r="AA89" s="372">
        <v>573.59906088001378</v>
      </c>
      <c r="AB89" s="225">
        <v>99</v>
      </c>
    </row>
    <row r="90" spans="1:28" ht="15">
      <c r="A90" s="16"/>
      <c r="B90" s="82">
        <v>56</v>
      </c>
      <c r="C90" s="141" t="s">
        <v>58</v>
      </c>
      <c r="D90" s="119">
        <v>5447434.7800619192</v>
      </c>
      <c r="E90" s="388">
        <v>18366</v>
      </c>
      <c r="F90" s="388">
        <v>867</v>
      </c>
      <c r="G90" s="388">
        <v>1805</v>
      </c>
      <c r="H90" s="388">
        <v>4215</v>
      </c>
      <c r="I90" s="119">
        <v>296.60431123063921</v>
      </c>
      <c r="J90" s="182">
        <v>1.6672414840081209E-2</v>
      </c>
      <c r="K90" s="119">
        <v>10071509.888246233</v>
      </c>
      <c r="L90" s="119">
        <v>54.087568204835371</v>
      </c>
      <c r="M90" s="119">
        <v>-5631226.0970089361</v>
      </c>
      <c r="N90" s="119">
        <v>-4624075.1081843134</v>
      </c>
      <c r="O90" s="183">
        <v>0</v>
      </c>
      <c r="P90" s="119">
        <v>0</v>
      </c>
      <c r="Q90" s="119">
        <v>5447434.7800619192</v>
      </c>
      <c r="R90" s="119">
        <v>9567934.3938339204</v>
      </c>
      <c r="S90" s="183">
        <v>-4120499.6137720011</v>
      </c>
      <c r="T90" s="184">
        <v>-4120499.6137720011</v>
      </c>
      <c r="U90" s="185">
        <v>9567934.3938339204</v>
      </c>
      <c r="V90" s="186">
        <v>520.9590762187695</v>
      </c>
      <c r="W90" s="187">
        <v>95</v>
      </c>
      <c r="X90" s="118"/>
      <c r="Y90" s="255">
        <v>402860.39552984945</v>
      </c>
      <c r="Z90" s="380">
        <v>9970794.7893637698</v>
      </c>
      <c r="AA90" s="372">
        <v>542.89419521745458</v>
      </c>
      <c r="AB90" s="225">
        <v>99</v>
      </c>
    </row>
    <row r="91" spans="1:28" ht="15">
      <c r="A91" s="16"/>
      <c r="B91" s="82">
        <v>57</v>
      </c>
      <c r="C91" s="141" t="s">
        <v>59</v>
      </c>
      <c r="D91" s="119">
        <v>2901120.651786</v>
      </c>
      <c r="E91" s="388">
        <v>5527</v>
      </c>
      <c r="F91" s="388">
        <v>381</v>
      </c>
      <c r="G91" s="388">
        <v>544</v>
      </c>
      <c r="H91" s="388">
        <v>1057</v>
      </c>
      <c r="I91" s="119">
        <v>524.89970178867384</v>
      </c>
      <c r="J91" s="182">
        <v>5.1283952357357044E-3</v>
      </c>
      <c r="K91" s="119">
        <v>3097972.538649682</v>
      </c>
      <c r="L91" s="119">
        <v>93.645783349987852</v>
      </c>
      <c r="M91" s="119">
        <v>-506649.14072865015</v>
      </c>
      <c r="N91" s="119">
        <v>-196851.88686368195</v>
      </c>
      <c r="O91" s="183">
        <v>0</v>
      </c>
      <c r="P91" s="119">
        <v>0</v>
      </c>
      <c r="Q91" s="119">
        <v>2901120.651786</v>
      </c>
      <c r="R91" s="119">
        <v>2943073.9117171979</v>
      </c>
      <c r="S91" s="183">
        <v>-41953.259931197856</v>
      </c>
      <c r="T91" s="184">
        <v>-41953.259931197856</v>
      </c>
      <c r="U91" s="185">
        <v>2943073.9117171979</v>
      </c>
      <c r="V91" s="186">
        <v>532.49030427305911</v>
      </c>
      <c r="W91" s="187">
        <v>95</v>
      </c>
      <c r="X91" s="118"/>
      <c r="Y91" s="255">
        <v>123918.90154598746</v>
      </c>
      <c r="Z91" s="380">
        <v>3066992.8132631853</v>
      </c>
      <c r="AA91" s="372">
        <v>554.91094866350375</v>
      </c>
      <c r="AB91" s="225">
        <v>99.000000000000014</v>
      </c>
    </row>
    <row r="92" spans="1:28" ht="15">
      <c r="A92" s="15" t="s">
        <v>193</v>
      </c>
      <c r="B92" s="82">
        <v>58</v>
      </c>
      <c r="C92" s="141" t="s">
        <v>60</v>
      </c>
      <c r="D92" s="119">
        <v>2490847.13377776</v>
      </c>
      <c r="E92" s="388">
        <v>6525</v>
      </c>
      <c r="F92" s="388">
        <v>388</v>
      </c>
      <c r="G92" s="388">
        <v>685</v>
      </c>
      <c r="H92" s="388">
        <v>1386</v>
      </c>
      <c r="I92" s="119">
        <v>381.73902433375633</v>
      </c>
      <c r="J92" s="182">
        <v>6.1142522515741371E-3</v>
      </c>
      <c r="K92" s="119">
        <v>3693511.264062379</v>
      </c>
      <c r="L92" s="119">
        <v>67.438460470218089</v>
      </c>
      <c r="M92" s="119">
        <v>-1572015.256690857</v>
      </c>
      <c r="N92" s="119">
        <v>-1202664.1302846191</v>
      </c>
      <c r="O92" s="183">
        <v>0</v>
      </c>
      <c r="P92" s="119">
        <v>0</v>
      </c>
      <c r="Q92" s="119">
        <v>2490847.13377776</v>
      </c>
      <c r="R92" s="119">
        <v>3508835.7008592598</v>
      </c>
      <c r="S92" s="183">
        <v>-1017988.5670814998</v>
      </c>
      <c r="T92" s="184">
        <v>-1017988.5670814998</v>
      </c>
      <c r="U92" s="185">
        <v>3508835.7008592598</v>
      </c>
      <c r="V92" s="186">
        <v>537.75259783283673</v>
      </c>
      <c r="W92" s="187">
        <v>95</v>
      </c>
      <c r="X92" s="118"/>
      <c r="Y92" s="255">
        <v>147740.45056249527</v>
      </c>
      <c r="Z92" s="380">
        <v>3656576.1514217551</v>
      </c>
      <c r="AA92" s="372">
        <v>560.39481247842991</v>
      </c>
      <c r="AB92" s="225">
        <v>99</v>
      </c>
    </row>
    <row r="93" spans="1:28" ht="15">
      <c r="A93" s="16"/>
      <c r="B93" s="82">
        <v>59</v>
      </c>
      <c r="C93" s="141" t="s">
        <v>61</v>
      </c>
      <c r="D93" s="119">
        <v>9854103.8210223205</v>
      </c>
      <c r="E93" s="388">
        <v>26017</v>
      </c>
      <c r="F93" s="388">
        <v>1747</v>
      </c>
      <c r="G93" s="388">
        <v>3027</v>
      </c>
      <c r="H93" s="388">
        <v>5097</v>
      </c>
      <c r="I93" s="119">
        <v>378.75634473699199</v>
      </c>
      <c r="J93" s="182">
        <v>2.5193500782425597E-2</v>
      </c>
      <c r="K93" s="119">
        <v>15218946.66630684</v>
      </c>
      <c r="L93" s="119">
        <v>64.748921440392976</v>
      </c>
      <c r="M93" s="119">
        <v>-6886737.5119152032</v>
      </c>
      <c r="N93" s="119">
        <v>-5364842.8452845197</v>
      </c>
      <c r="O93" s="183">
        <v>0</v>
      </c>
      <c r="P93" s="119">
        <v>0</v>
      </c>
      <c r="Q93" s="119">
        <v>9854103.8210223205</v>
      </c>
      <c r="R93" s="119">
        <v>14457999.332991498</v>
      </c>
      <c r="S93" s="183">
        <v>-4603895.5119691771</v>
      </c>
      <c r="T93" s="184">
        <v>-4603895.5119691771</v>
      </c>
      <c r="U93" s="185">
        <v>14457999.332991498</v>
      </c>
      <c r="V93" s="186">
        <v>555.71354625788899</v>
      </c>
      <c r="W93" s="187">
        <v>95</v>
      </c>
      <c r="X93" s="118"/>
      <c r="Y93" s="255">
        <v>608757.8666522745</v>
      </c>
      <c r="Z93" s="380">
        <v>15066757.199643772</v>
      </c>
      <c r="AA93" s="372">
        <v>579.11201136348438</v>
      </c>
      <c r="AB93" s="225">
        <v>99</v>
      </c>
    </row>
    <row r="94" spans="1:28" ht="15">
      <c r="A94" s="16"/>
      <c r="B94" s="82">
        <v>60</v>
      </c>
      <c r="C94" s="141" t="s">
        <v>62</v>
      </c>
      <c r="D94" s="119">
        <v>3297138.80334704</v>
      </c>
      <c r="E94" s="388">
        <v>6083</v>
      </c>
      <c r="F94" s="388">
        <v>387</v>
      </c>
      <c r="G94" s="388">
        <v>561</v>
      </c>
      <c r="H94" s="388">
        <v>1217</v>
      </c>
      <c r="I94" s="119">
        <v>542.02511973484138</v>
      </c>
      <c r="J94" s="182">
        <v>5.5262687596524434E-3</v>
      </c>
      <c r="K94" s="119">
        <v>3338320.8726393906</v>
      </c>
      <c r="L94" s="119">
        <v>98.766383734113887</v>
      </c>
      <c r="M94" s="119">
        <v>-375014.15655628964</v>
      </c>
      <c r="N94" s="119">
        <v>-41182.069292350672</v>
      </c>
      <c r="O94" s="183">
        <v>0</v>
      </c>
      <c r="P94" s="119">
        <v>0</v>
      </c>
      <c r="Q94" s="119">
        <v>3297138.80334704</v>
      </c>
      <c r="R94" s="119">
        <v>3171404.8290074212</v>
      </c>
      <c r="S94" s="183">
        <v>0</v>
      </c>
      <c r="T94" s="184">
        <v>0</v>
      </c>
      <c r="U94" s="185">
        <v>3297138.80334704</v>
      </c>
      <c r="V94" s="186">
        <v>542.02511973484138</v>
      </c>
      <c r="W94" s="187">
        <v>98.766383734113887</v>
      </c>
      <c r="X94" s="118"/>
      <c r="Y94" s="255">
        <v>7798.860565956682</v>
      </c>
      <c r="Z94" s="380">
        <v>3304937.6639129966</v>
      </c>
      <c r="AA94" s="372">
        <v>543.30719446210696</v>
      </c>
      <c r="AB94" s="225">
        <v>99</v>
      </c>
    </row>
    <row r="95" spans="1:28" ht="15">
      <c r="A95" s="16"/>
      <c r="B95" s="82">
        <v>61</v>
      </c>
      <c r="C95" s="141" t="s">
        <v>63</v>
      </c>
      <c r="D95" s="119">
        <v>19850056.48458584</v>
      </c>
      <c r="E95" s="388">
        <v>22446</v>
      </c>
      <c r="F95" s="388">
        <v>2470</v>
      </c>
      <c r="G95" s="388">
        <v>2472</v>
      </c>
      <c r="H95" s="388">
        <v>3573</v>
      </c>
      <c r="I95" s="119">
        <v>884.34716584629064</v>
      </c>
      <c r="J95" s="182">
        <v>2.2818106814776345E-2</v>
      </c>
      <c r="K95" s="119">
        <v>13784013.331026215</v>
      </c>
      <c r="L95" s="119">
        <v>144.00781548800208</v>
      </c>
      <c r="M95" s="119">
        <v>4687641.820457004</v>
      </c>
      <c r="N95" s="119">
        <v>6066043.1535596251</v>
      </c>
      <c r="O95" s="183">
        <v>2109438.819205652</v>
      </c>
      <c r="P95" s="119">
        <v>6947519.7696050433</v>
      </c>
      <c r="Q95" s="119">
        <v>17740617.665380187</v>
      </c>
      <c r="R95" s="119">
        <v>13094812.664474905</v>
      </c>
      <c r="S95" s="183">
        <v>0</v>
      </c>
      <c r="T95" s="184">
        <v>2109438.819205652</v>
      </c>
      <c r="U95" s="185">
        <v>17740617.665380187</v>
      </c>
      <c r="V95" s="186">
        <v>790.36878131427375</v>
      </c>
      <c r="W95" s="187">
        <v>128.70429851840112</v>
      </c>
      <c r="X95" s="118"/>
      <c r="Y95" s="255">
        <v>0</v>
      </c>
      <c r="Z95" s="380">
        <v>17740617.665380187</v>
      </c>
      <c r="AA95" s="372">
        <v>790.36878131427375</v>
      </c>
      <c r="AB95" s="225">
        <v>128.70429851840112</v>
      </c>
    </row>
    <row r="96" spans="1:28" ht="15">
      <c r="A96" s="16" t="s">
        <v>194</v>
      </c>
      <c r="B96" s="82">
        <v>62</v>
      </c>
      <c r="C96" s="141" t="s">
        <v>64</v>
      </c>
      <c r="D96" s="119">
        <v>5958681.6403334402</v>
      </c>
      <c r="E96" s="388">
        <v>10977</v>
      </c>
      <c r="F96" s="388">
        <v>787</v>
      </c>
      <c r="G96" s="388">
        <v>1212</v>
      </c>
      <c r="H96" s="388">
        <v>2109</v>
      </c>
      <c r="I96" s="119">
        <v>542.83334611764963</v>
      </c>
      <c r="J96" s="182">
        <v>1.0553392576903362E-2</v>
      </c>
      <c r="K96" s="119">
        <v>6375117.1448364034</v>
      </c>
      <c r="L96" s="119">
        <v>93.467798394257585</v>
      </c>
      <c r="M96" s="119">
        <v>-1053947.2189866034</v>
      </c>
      <c r="N96" s="119">
        <v>-416435.50450296327</v>
      </c>
      <c r="O96" s="183">
        <v>0</v>
      </c>
      <c r="P96" s="119">
        <v>0</v>
      </c>
      <c r="Q96" s="119">
        <v>5958681.6403334402</v>
      </c>
      <c r="R96" s="119">
        <v>6056361.2875945829</v>
      </c>
      <c r="S96" s="183">
        <v>-97679.647261142731</v>
      </c>
      <c r="T96" s="184">
        <v>-97679.647261142731</v>
      </c>
      <c r="U96" s="185">
        <v>6056361.2875945829</v>
      </c>
      <c r="V96" s="186">
        <v>551.73192015984171</v>
      </c>
      <c r="W96" s="187">
        <v>95</v>
      </c>
      <c r="X96" s="118"/>
      <c r="Y96" s="255">
        <v>255004.68579345662</v>
      </c>
      <c r="Z96" s="380">
        <v>6311365.9733880395</v>
      </c>
      <c r="AA96" s="372">
        <v>574.96273785078245</v>
      </c>
      <c r="AB96" s="225">
        <v>99</v>
      </c>
    </row>
    <row r="97" spans="1:28" ht="15">
      <c r="A97" s="15"/>
      <c r="B97" s="82">
        <v>63</v>
      </c>
      <c r="C97" s="141" t="s">
        <v>65</v>
      </c>
      <c r="D97" s="119">
        <v>1603680.1644832799</v>
      </c>
      <c r="E97" s="388">
        <v>3776</v>
      </c>
      <c r="F97" s="388">
        <v>231</v>
      </c>
      <c r="G97" s="388">
        <v>335</v>
      </c>
      <c r="H97" s="388">
        <v>845</v>
      </c>
      <c r="I97" s="119">
        <v>424.7034333906991</v>
      </c>
      <c r="J97" s="182">
        <v>3.4360191057924219E-3</v>
      </c>
      <c r="K97" s="119">
        <v>2075638.1563273766</v>
      </c>
      <c r="L97" s="119">
        <v>77.262029491731028</v>
      </c>
      <c r="M97" s="119">
        <v>-679521.80747683439</v>
      </c>
      <c r="N97" s="119">
        <v>-471957.99184409669</v>
      </c>
      <c r="O97" s="183">
        <v>0</v>
      </c>
      <c r="P97" s="119">
        <v>0</v>
      </c>
      <c r="Q97" s="119">
        <v>1603680.1644832799</v>
      </c>
      <c r="R97" s="119">
        <v>1971856.2485110078</v>
      </c>
      <c r="S97" s="183">
        <v>-368176.08402772783</v>
      </c>
      <c r="T97" s="184">
        <v>-368176.08402772783</v>
      </c>
      <c r="U97" s="185">
        <v>1971856.2485110078</v>
      </c>
      <c r="V97" s="186">
        <v>522.20769293194064</v>
      </c>
      <c r="W97" s="187">
        <v>95</v>
      </c>
      <c r="X97" s="118"/>
      <c r="Y97" s="255">
        <v>83025.52625309513</v>
      </c>
      <c r="Z97" s="380">
        <v>2054881.7747641029</v>
      </c>
      <c r="AA97" s="372">
        <v>544.19538526591703</v>
      </c>
      <c r="AB97" s="225">
        <v>99</v>
      </c>
    </row>
    <row r="98" spans="1:28" ht="15">
      <c r="A98" s="16"/>
      <c r="B98" s="82">
        <v>64</v>
      </c>
      <c r="C98" s="141" t="s">
        <v>66</v>
      </c>
      <c r="D98" s="119">
        <v>8215140.2846716009</v>
      </c>
      <c r="E98" s="388">
        <v>18541</v>
      </c>
      <c r="F98" s="388">
        <v>1173</v>
      </c>
      <c r="G98" s="388">
        <v>1820</v>
      </c>
      <c r="H98" s="388">
        <v>4037</v>
      </c>
      <c r="I98" s="119">
        <v>443.07967664481964</v>
      </c>
      <c r="J98" s="182">
        <v>1.7282413692195537E-2</v>
      </c>
      <c r="K98" s="119">
        <v>10439999.368013663</v>
      </c>
      <c r="L98" s="119">
        <v>78.689087949960594</v>
      </c>
      <c r="M98" s="119">
        <v>-3268859.0201434288</v>
      </c>
      <c r="N98" s="119">
        <v>-2224859.0833420623</v>
      </c>
      <c r="O98" s="183">
        <v>0</v>
      </c>
      <c r="P98" s="119">
        <v>0</v>
      </c>
      <c r="Q98" s="119">
        <v>8215140.2846716009</v>
      </c>
      <c r="R98" s="119">
        <v>9917999.39961298</v>
      </c>
      <c r="S98" s="183">
        <v>-1702859.1149413791</v>
      </c>
      <c r="T98" s="184">
        <v>-1702859.1149413791</v>
      </c>
      <c r="U98" s="185">
        <v>9917999.39961298</v>
      </c>
      <c r="V98" s="186">
        <v>534.92257157720621</v>
      </c>
      <c r="W98" s="187">
        <v>95</v>
      </c>
      <c r="X98" s="118"/>
      <c r="Y98" s="255">
        <v>417599.97472054698</v>
      </c>
      <c r="Z98" s="380">
        <v>10335599.374333527</v>
      </c>
      <c r="AA98" s="372">
        <v>557.44562722256228</v>
      </c>
      <c r="AB98" s="225">
        <v>99</v>
      </c>
    </row>
    <row r="99" spans="1:28" ht="15">
      <c r="A99" s="16"/>
      <c r="B99" s="82">
        <v>65</v>
      </c>
      <c r="C99" s="141" t="s">
        <v>67</v>
      </c>
      <c r="D99" s="119">
        <v>4504562.9613006394</v>
      </c>
      <c r="E99" s="388">
        <v>13251</v>
      </c>
      <c r="F99" s="388">
        <v>771</v>
      </c>
      <c r="G99" s="388">
        <v>1304</v>
      </c>
      <c r="H99" s="388">
        <v>2780</v>
      </c>
      <c r="I99" s="119">
        <v>339.94135999552032</v>
      </c>
      <c r="J99" s="182">
        <v>1.2162241344814254E-2</v>
      </c>
      <c r="K99" s="119">
        <v>7346994.1302718492</v>
      </c>
      <c r="L99" s="119">
        <v>61.311645026916118</v>
      </c>
      <c r="M99" s="119">
        <v>-3577130.5819983948</v>
      </c>
      <c r="N99" s="119">
        <v>-2842431.1689712098</v>
      </c>
      <c r="O99" s="119">
        <v>0</v>
      </c>
      <c r="P99" s="119">
        <v>0</v>
      </c>
      <c r="Q99" s="119">
        <v>4504562.9613006394</v>
      </c>
      <c r="R99" s="119">
        <v>6979644.4237582562</v>
      </c>
      <c r="S99" s="183">
        <v>-2475081.4624576168</v>
      </c>
      <c r="T99" s="184">
        <v>-2475081.4624576168</v>
      </c>
      <c r="U99" s="185">
        <v>6979644.4237582562</v>
      </c>
      <c r="V99" s="186">
        <v>526.72586399201998</v>
      </c>
      <c r="W99" s="187">
        <v>95</v>
      </c>
      <c r="X99" s="118"/>
      <c r="Y99" s="255">
        <v>293879.76521087438</v>
      </c>
      <c r="Z99" s="380">
        <v>7273524.1889691306</v>
      </c>
      <c r="AA99" s="372">
        <v>548.90379510747346</v>
      </c>
      <c r="AB99" s="225">
        <v>99</v>
      </c>
    </row>
    <row r="100" spans="1:28" ht="15">
      <c r="A100" s="16"/>
      <c r="B100" s="82">
        <v>66</v>
      </c>
      <c r="C100" s="141" t="s">
        <v>68</v>
      </c>
      <c r="D100" s="119">
        <v>1186953.67273912</v>
      </c>
      <c r="E100" s="388">
        <v>2715</v>
      </c>
      <c r="F100" s="388">
        <v>141</v>
      </c>
      <c r="G100" s="388">
        <v>253</v>
      </c>
      <c r="H100" s="388">
        <v>616</v>
      </c>
      <c r="I100" s="119">
        <v>437.1836732004125</v>
      </c>
      <c r="J100" s="182">
        <v>2.4539373671614534E-3</v>
      </c>
      <c r="K100" s="119">
        <v>1482380.0088687765</v>
      </c>
      <c r="L100" s="119">
        <v>80.07080948460036</v>
      </c>
      <c r="M100" s="119">
        <v>-443664.33701653429</v>
      </c>
      <c r="N100" s="119">
        <v>-295426.33612965653</v>
      </c>
      <c r="O100" s="119">
        <v>0</v>
      </c>
      <c r="P100" s="119">
        <v>0</v>
      </c>
      <c r="Q100" s="119">
        <v>1186953.67273912</v>
      </c>
      <c r="R100" s="119">
        <v>1408261.0084253377</v>
      </c>
      <c r="S100" s="183">
        <v>-221307.33568621776</v>
      </c>
      <c r="T100" s="184">
        <v>-221307.33568621776</v>
      </c>
      <c r="U100" s="185">
        <v>1408261.0084253377</v>
      </c>
      <c r="V100" s="186">
        <v>518.69650402406546</v>
      </c>
      <c r="W100" s="187">
        <v>95</v>
      </c>
      <c r="X100" s="118"/>
      <c r="Y100" s="255">
        <v>59295.200354750967</v>
      </c>
      <c r="Z100" s="380">
        <v>1467556.2087800887</v>
      </c>
      <c r="AA100" s="372">
        <v>540.53635682507866</v>
      </c>
      <c r="AB100" s="225">
        <v>99</v>
      </c>
    </row>
    <row r="101" spans="1:28" ht="15">
      <c r="A101" s="15" t="s">
        <v>195</v>
      </c>
      <c r="B101" s="82">
        <v>67</v>
      </c>
      <c r="C101" s="141" t="s">
        <v>69</v>
      </c>
      <c r="D101" s="119">
        <v>4723712.8652027203</v>
      </c>
      <c r="E101" s="388">
        <v>14486</v>
      </c>
      <c r="F101" s="388">
        <v>716</v>
      </c>
      <c r="G101" s="388">
        <v>1365</v>
      </c>
      <c r="H101" s="388">
        <v>3258</v>
      </c>
      <c r="I101" s="119">
        <v>326.08814477445259</v>
      </c>
      <c r="J101" s="182">
        <v>1.303865278086843E-2</v>
      </c>
      <c r="K101" s="119">
        <v>7876418.7234730534</v>
      </c>
      <c r="L101" s="119">
        <v>59.972851000484027</v>
      </c>
      <c r="M101" s="119">
        <v>-3940347.7306176377</v>
      </c>
      <c r="N101" s="119">
        <v>-3152705.8582703331</v>
      </c>
      <c r="O101" s="119">
        <v>0</v>
      </c>
      <c r="P101" s="119">
        <v>0</v>
      </c>
      <c r="Q101" s="119">
        <v>4723712.8652027203</v>
      </c>
      <c r="R101" s="119">
        <v>7482597.7872994002</v>
      </c>
      <c r="S101" s="183">
        <v>-2758884.9220966799</v>
      </c>
      <c r="T101" s="184">
        <v>-2758884.9220966799</v>
      </c>
      <c r="U101" s="185">
        <v>7482597.7872994002</v>
      </c>
      <c r="V101" s="186">
        <v>516.53995494266189</v>
      </c>
      <c r="W101" s="187">
        <v>95</v>
      </c>
      <c r="X101" s="118"/>
      <c r="Y101" s="255">
        <v>315056.74893892277</v>
      </c>
      <c r="Z101" s="380">
        <v>7797654.536238323</v>
      </c>
      <c r="AA101" s="372">
        <v>538.28900567708979</v>
      </c>
      <c r="AB101" s="225">
        <v>99</v>
      </c>
    </row>
    <row r="102" spans="1:28" ht="15">
      <c r="A102" s="16"/>
      <c r="B102" s="82">
        <v>68</v>
      </c>
      <c r="C102" s="141" t="s">
        <v>70</v>
      </c>
      <c r="D102" s="119">
        <v>10664441.094744561</v>
      </c>
      <c r="E102" s="388">
        <v>26387</v>
      </c>
      <c r="F102" s="388">
        <v>1513</v>
      </c>
      <c r="G102" s="388">
        <v>2631</v>
      </c>
      <c r="H102" s="388">
        <v>5581</v>
      </c>
      <c r="I102" s="119">
        <v>404.15511785138744</v>
      </c>
      <c r="J102" s="182">
        <v>2.4281020951083584E-2</v>
      </c>
      <c r="K102" s="119">
        <v>14667733.795685777</v>
      </c>
      <c r="L102" s="119">
        <v>72.706808313369407</v>
      </c>
      <c r="M102" s="119">
        <v>-5470066.0805097949</v>
      </c>
      <c r="N102" s="119">
        <v>-4003292.7009412162</v>
      </c>
      <c r="O102" s="119">
        <v>0</v>
      </c>
      <c r="P102" s="119">
        <v>0</v>
      </c>
      <c r="Q102" s="119">
        <v>10664441.094744561</v>
      </c>
      <c r="R102" s="119">
        <v>13934347.105901489</v>
      </c>
      <c r="S102" s="183">
        <v>-3269906.0111569278</v>
      </c>
      <c r="T102" s="184">
        <v>-3269906.0111569278</v>
      </c>
      <c r="U102" s="185">
        <v>13934347.105901489</v>
      </c>
      <c r="V102" s="186">
        <v>528.07621578434419</v>
      </c>
      <c r="W102" s="187">
        <v>95</v>
      </c>
      <c r="X102" s="118"/>
      <c r="Y102" s="255">
        <v>586709.35182742961</v>
      </c>
      <c r="Z102" s="380">
        <v>14521056.457728919</v>
      </c>
      <c r="AA102" s="372">
        <v>550.31100381736906</v>
      </c>
      <c r="AB102" s="225">
        <v>98.999999999999986</v>
      </c>
    </row>
    <row r="103" spans="1:28" ht="15">
      <c r="A103" s="16"/>
      <c r="B103" s="82">
        <v>69</v>
      </c>
      <c r="C103" s="141" t="s">
        <v>71</v>
      </c>
      <c r="D103" s="119">
        <v>2003382.1922006398</v>
      </c>
      <c r="E103" s="388">
        <v>3789</v>
      </c>
      <c r="F103" s="388">
        <v>261</v>
      </c>
      <c r="G103" s="388">
        <v>415</v>
      </c>
      <c r="H103" s="388">
        <v>716</v>
      </c>
      <c r="I103" s="119">
        <v>528.73639276870938</v>
      </c>
      <c r="J103" s="182">
        <v>3.6067672423856236E-3</v>
      </c>
      <c r="K103" s="119">
        <v>2178784.0750555885</v>
      </c>
      <c r="L103" s="119">
        <v>91.949551822822386</v>
      </c>
      <c r="M103" s="119">
        <v>-393280.29036050756</v>
      </c>
      <c r="N103" s="119">
        <v>-175401.88285494875</v>
      </c>
      <c r="O103" s="119">
        <v>0</v>
      </c>
      <c r="P103" s="119">
        <v>0</v>
      </c>
      <c r="Q103" s="119">
        <v>2003382.1922006398</v>
      </c>
      <c r="R103" s="119">
        <v>2069844.8713028091</v>
      </c>
      <c r="S103" s="183">
        <v>-66462.67910216935</v>
      </c>
      <c r="T103" s="184">
        <v>-66462.67910216935</v>
      </c>
      <c r="U103" s="185">
        <v>2069844.8713028091</v>
      </c>
      <c r="V103" s="186">
        <v>546.27734792895467</v>
      </c>
      <c r="W103" s="187">
        <v>95</v>
      </c>
      <c r="X103" s="118"/>
      <c r="Y103" s="255">
        <v>87151.363002223428</v>
      </c>
      <c r="Z103" s="380">
        <v>2156996.2343050325</v>
      </c>
      <c r="AA103" s="372">
        <v>569.27849942070009</v>
      </c>
      <c r="AB103" s="225">
        <v>99</v>
      </c>
    </row>
    <row r="104" spans="1:28" ht="15">
      <c r="A104" s="16"/>
      <c r="B104" s="82">
        <v>70</v>
      </c>
      <c r="C104" s="141" t="s">
        <v>72</v>
      </c>
      <c r="D104" s="119">
        <v>19034270.524428241</v>
      </c>
      <c r="E104" s="388">
        <v>17039</v>
      </c>
      <c r="F104" s="388">
        <v>2326</v>
      </c>
      <c r="G104" s="388">
        <v>2211</v>
      </c>
      <c r="H104" s="388">
        <v>1957</v>
      </c>
      <c r="I104" s="119">
        <v>1117.100212713671</v>
      </c>
      <c r="J104" s="182">
        <v>1.8523438934450413E-2</v>
      </c>
      <c r="K104" s="119">
        <v>11189680.690054968</v>
      </c>
      <c r="L104" s="119">
        <v>170.10557362325179</v>
      </c>
      <c r="M104" s="119">
        <v>6725621.7653677762</v>
      </c>
      <c r="N104" s="119">
        <v>7844589.834373273</v>
      </c>
      <c r="O104" s="119">
        <v>3026529.7944154991</v>
      </c>
      <c r="P104" s="119">
        <v>6661994.6835498838</v>
      </c>
      <c r="Q104" s="119">
        <v>16007740.730012741</v>
      </c>
      <c r="R104" s="119">
        <v>10630196.65555222</v>
      </c>
      <c r="S104" s="183">
        <v>0</v>
      </c>
      <c r="T104" s="184">
        <v>3026529.7944154991</v>
      </c>
      <c r="U104" s="185">
        <v>16007740.730012741</v>
      </c>
      <c r="V104" s="186">
        <v>939.47653794311532</v>
      </c>
      <c r="W104" s="187">
        <v>143.05806549278847</v>
      </c>
      <c r="X104" s="118"/>
      <c r="Y104" s="255">
        <v>0</v>
      </c>
      <c r="Z104" s="380">
        <v>16007740.730012741</v>
      </c>
      <c r="AA104" s="372">
        <v>939.47653794311532</v>
      </c>
      <c r="AB104" s="225">
        <v>143.05806549278847</v>
      </c>
    </row>
    <row r="105" spans="1:28" ht="15">
      <c r="A105" s="16" t="s">
        <v>196</v>
      </c>
      <c r="B105" s="82">
        <v>71</v>
      </c>
      <c r="C105" s="141" t="s">
        <v>73</v>
      </c>
      <c r="D105" s="119">
        <v>1263398.0763756</v>
      </c>
      <c r="E105" s="388">
        <v>3642</v>
      </c>
      <c r="F105" s="388">
        <v>194</v>
      </c>
      <c r="G105" s="388">
        <v>354</v>
      </c>
      <c r="H105" s="388">
        <v>899</v>
      </c>
      <c r="I105" s="119">
        <v>346.89678099275125</v>
      </c>
      <c r="J105" s="182">
        <v>3.3790095434048004E-3</v>
      </c>
      <c r="K105" s="119">
        <v>2041199.6915447474</v>
      </c>
      <c r="L105" s="119">
        <v>61.894878860160929</v>
      </c>
      <c r="M105" s="119">
        <v>-981921.58432362229</v>
      </c>
      <c r="N105" s="119">
        <v>-777801.6151691475</v>
      </c>
      <c r="O105" s="119">
        <v>0</v>
      </c>
      <c r="P105" s="119">
        <v>0</v>
      </c>
      <c r="Q105" s="119">
        <v>1263398.0763756</v>
      </c>
      <c r="R105" s="119">
        <v>1939139.7069675101</v>
      </c>
      <c r="S105" s="183">
        <v>-675741.6305919101</v>
      </c>
      <c r="T105" s="184">
        <v>-675741.6305919101</v>
      </c>
      <c r="U105" s="185">
        <v>1939139.7069675101</v>
      </c>
      <c r="V105" s="186">
        <v>532.43814029860243</v>
      </c>
      <c r="W105" s="187">
        <v>95</v>
      </c>
      <c r="X105" s="118"/>
      <c r="Y105" s="255">
        <v>81647.98766178987</v>
      </c>
      <c r="Z105" s="380">
        <v>2020787.6946292999</v>
      </c>
      <c r="AA105" s="372">
        <v>554.85658831117519</v>
      </c>
      <c r="AB105" s="225">
        <v>99</v>
      </c>
    </row>
    <row r="106" spans="1:28" ht="15">
      <c r="A106" s="15"/>
      <c r="B106" s="82">
        <v>72</v>
      </c>
      <c r="C106" s="141" t="s">
        <v>74</v>
      </c>
      <c r="D106" s="119">
        <v>948575.81462632003</v>
      </c>
      <c r="E106" s="388">
        <v>1774</v>
      </c>
      <c r="F106" s="388">
        <v>93</v>
      </c>
      <c r="G106" s="388">
        <v>189</v>
      </c>
      <c r="H106" s="388">
        <v>423</v>
      </c>
      <c r="I106" s="119">
        <v>534.71015480626829</v>
      </c>
      <c r="J106" s="182">
        <v>1.6719759685866892E-3</v>
      </c>
      <c r="K106" s="119">
        <v>1010011.0069267501</v>
      </c>
      <c r="L106" s="119">
        <v>93.917373981164388</v>
      </c>
      <c r="M106" s="119">
        <v>-162436.29299310502</v>
      </c>
      <c r="N106" s="119">
        <v>-61435.192300430033</v>
      </c>
      <c r="O106" s="119">
        <v>0</v>
      </c>
      <c r="P106" s="119">
        <v>0</v>
      </c>
      <c r="Q106" s="119">
        <v>948575.81462632003</v>
      </c>
      <c r="R106" s="119">
        <v>959510.45658041257</v>
      </c>
      <c r="S106" s="183">
        <v>-10934.641954092542</v>
      </c>
      <c r="T106" s="184">
        <v>-10934.641954092542</v>
      </c>
      <c r="U106" s="185">
        <v>959510.45658041257</v>
      </c>
      <c r="V106" s="186">
        <v>540.87398905322016</v>
      </c>
      <c r="W106" s="187">
        <v>95</v>
      </c>
      <c r="X106" s="118"/>
      <c r="Y106" s="255">
        <v>40400.44027707004</v>
      </c>
      <c r="Z106" s="380">
        <v>999910.89685748261</v>
      </c>
      <c r="AA106" s="372">
        <v>563.64763069756634</v>
      </c>
      <c r="AB106" s="225">
        <v>99.000000000000014</v>
      </c>
    </row>
    <row r="107" spans="1:28" ht="15">
      <c r="A107" s="16"/>
      <c r="B107" s="82">
        <v>73</v>
      </c>
      <c r="C107" s="141" t="s">
        <v>75</v>
      </c>
      <c r="D107" s="119">
        <v>973306.32864559989</v>
      </c>
      <c r="E107" s="388">
        <v>2088</v>
      </c>
      <c r="F107" s="388">
        <v>113</v>
      </c>
      <c r="G107" s="388">
        <v>232</v>
      </c>
      <c r="H107" s="388">
        <v>388</v>
      </c>
      <c r="I107" s="119">
        <v>466.14287770383135</v>
      </c>
      <c r="J107" s="182">
        <v>1.9302732312246251E-3</v>
      </c>
      <c r="K107" s="119">
        <v>1166043.7987998819</v>
      </c>
      <c r="L107" s="119">
        <v>83.470820705650013</v>
      </c>
      <c r="M107" s="119">
        <v>-309341.85003427032</v>
      </c>
      <c r="N107" s="119">
        <v>-192737.47015428205</v>
      </c>
      <c r="O107" s="119">
        <v>0</v>
      </c>
      <c r="P107" s="119">
        <v>0</v>
      </c>
      <c r="Q107" s="119">
        <v>973306.32864559989</v>
      </c>
      <c r="R107" s="119">
        <v>1107741.6088598878</v>
      </c>
      <c r="S107" s="183">
        <v>-134435.28021428792</v>
      </c>
      <c r="T107" s="184">
        <v>-134435.28021428792</v>
      </c>
      <c r="U107" s="185">
        <v>1107741.6088598878</v>
      </c>
      <c r="V107" s="186">
        <v>530.52759045013784</v>
      </c>
      <c r="W107" s="187">
        <v>95</v>
      </c>
      <c r="X107" s="118"/>
      <c r="Y107" s="255">
        <v>46641.751951995306</v>
      </c>
      <c r="Z107" s="380">
        <v>1154383.3608118831</v>
      </c>
      <c r="AA107" s="372">
        <v>552.86559425856467</v>
      </c>
      <c r="AB107" s="225">
        <v>99</v>
      </c>
    </row>
    <row r="108" spans="1:28" ht="15">
      <c r="A108" s="15"/>
      <c r="B108" s="82">
        <v>74</v>
      </c>
      <c r="C108" s="141" t="s">
        <v>76</v>
      </c>
      <c r="D108" s="119">
        <v>1588065.6921272001</v>
      </c>
      <c r="E108" s="388">
        <v>4060</v>
      </c>
      <c r="F108" s="388">
        <v>209</v>
      </c>
      <c r="G108" s="388">
        <v>371</v>
      </c>
      <c r="H108" s="388">
        <v>857</v>
      </c>
      <c r="I108" s="119">
        <v>391.14918525300493</v>
      </c>
      <c r="J108" s="182">
        <v>3.6102246475999181E-3</v>
      </c>
      <c r="K108" s="119">
        <v>2180872.6321804826</v>
      </c>
      <c r="L108" s="119">
        <v>72.817901820310269</v>
      </c>
      <c r="M108" s="119">
        <v>-810894.20327133103</v>
      </c>
      <c r="N108" s="119">
        <v>-592806.94005328254</v>
      </c>
      <c r="O108" s="119">
        <v>0</v>
      </c>
      <c r="P108" s="119">
        <v>0</v>
      </c>
      <c r="Q108" s="119">
        <v>1588065.6921272001</v>
      </c>
      <c r="R108" s="119">
        <v>2071829.0005714584</v>
      </c>
      <c r="S108" s="183">
        <v>-483763.30844425829</v>
      </c>
      <c r="T108" s="184">
        <v>-483763.30844425829</v>
      </c>
      <c r="U108" s="185">
        <v>2071829.0005714584</v>
      </c>
      <c r="V108" s="186">
        <v>510.30270950035919</v>
      </c>
      <c r="W108" s="187">
        <v>95</v>
      </c>
      <c r="X108" s="118"/>
      <c r="Y108" s="255">
        <v>87234.905287219444</v>
      </c>
      <c r="Z108" s="380">
        <v>2159063.9058586778</v>
      </c>
      <c r="AA108" s="372">
        <v>531.78913937405855</v>
      </c>
      <c r="AB108" s="225">
        <v>99</v>
      </c>
    </row>
    <row r="109" spans="1:28" ht="15">
      <c r="A109" s="16"/>
      <c r="B109" s="82">
        <v>75</v>
      </c>
      <c r="C109" s="141" t="s">
        <v>77</v>
      </c>
      <c r="D109" s="119">
        <v>1940093.6069943199</v>
      </c>
      <c r="E109" s="388">
        <v>3697</v>
      </c>
      <c r="F109" s="388">
        <v>208</v>
      </c>
      <c r="G109" s="388">
        <v>364</v>
      </c>
      <c r="H109" s="388">
        <v>817</v>
      </c>
      <c r="I109" s="119">
        <v>524.77511684996477</v>
      </c>
      <c r="J109" s="182">
        <v>3.4046979545228019E-3</v>
      </c>
      <c r="K109" s="119">
        <v>2056717.6047606729</v>
      </c>
      <c r="L109" s="119">
        <v>94.329605702970397</v>
      </c>
      <c r="M109" s="119">
        <v>-322295.75824242015</v>
      </c>
      <c r="N109" s="119">
        <v>-116623.99776635296</v>
      </c>
      <c r="O109" s="119">
        <v>0</v>
      </c>
      <c r="P109" s="119">
        <v>0</v>
      </c>
      <c r="Q109" s="119">
        <v>1940093.6069943199</v>
      </c>
      <c r="R109" s="119">
        <v>1953881.7245226393</v>
      </c>
      <c r="S109" s="183">
        <v>-13788.117528319359</v>
      </c>
      <c r="T109" s="184">
        <v>-13788.117528319359</v>
      </c>
      <c r="U109" s="185">
        <v>1953881.7245226393</v>
      </c>
      <c r="V109" s="186">
        <v>528.5046590540004</v>
      </c>
      <c r="W109" s="187">
        <v>95</v>
      </c>
      <c r="X109" s="118"/>
      <c r="Y109" s="255">
        <v>82268.704190426739</v>
      </c>
      <c r="Z109" s="380">
        <v>2036150.428713066</v>
      </c>
      <c r="AA109" s="372">
        <v>550.75748680364245</v>
      </c>
      <c r="AB109" s="225">
        <v>99</v>
      </c>
    </row>
    <row r="110" spans="1:28" ht="15">
      <c r="A110" s="16" t="s">
        <v>197</v>
      </c>
      <c r="B110" s="82">
        <v>76</v>
      </c>
      <c r="C110" s="141" t="s">
        <v>78</v>
      </c>
      <c r="D110" s="119">
        <v>21183886.605542079</v>
      </c>
      <c r="E110" s="388">
        <v>37292</v>
      </c>
      <c r="F110" s="388">
        <v>2718</v>
      </c>
      <c r="G110" s="388">
        <v>3857</v>
      </c>
      <c r="H110" s="388">
        <v>7757</v>
      </c>
      <c r="I110" s="119">
        <v>568.05445150547246</v>
      </c>
      <c r="J110" s="182">
        <v>3.5700808613776634E-2</v>
      </c>
      <c r="K110" s="119">
        <v>21566224.834307581</v>
      </c>
      <c r="L110" s="119">
        <v>98.227143453696726</v>
      </c>
      <c r="M110" s="119">
        <v>-2538960.7121962607</v>
      </c>
      <c r="N110" s="119">
        <v>-382338.22876550257</v>
      </c>
      <c r="O110" s="119">
        <v>0</v>
      </c>
      <c r="P110" s="119">
        <v>0</v>
      </c>
      <c r="Q110" s="119">
        <v>21183886.605542079</v>
      </c>
      <c r="R110" s="119">
        <v>20487913.592592202</v>
      </c>
      <c r="S110" s="183">
        <v>0</v>
      </c>
      <c r="T110" s="184">
        <v>0</v>
      </c>
      <c r="U110" s="185">
        <v>21183886.605542079</v>
      </c>
      <c r="V110" s="186">
        <v>568.05445150547246</v>
      </c>
      <c r="W110" s="187">
        <v>98.227143453696726</v>
      </c>
      <c r="X110" s="118"/>
      <c r="Y110" s="255">
        <v>166675.98042242602</v>
      </c>
      <c r="Z110" s="380">
        <v>21350562.585964505</v>
      </c>
      <c r="AA110" s="372">
        <v>572.52393505214263</v>
      </c>
      <c r="AB110" s="225">
        <v>99</v>
      </c>
    </row>
    <row r="111" spans="1:28" ht="15">
      <c r="A111" s="16"/>
      <c r="B111" s="82">
        <v>77</v>
      </c>
      <c r="C111" s="141" t="s">
        <v>79</v>
      </c>
      <c r="D111" s="119">
        <v>12834773.840160802</v>
      </c>
      <c r="E111" s="388">
        <v>20325</v>
      </c>
      <c r="F111" s="388">
        <v>1467</v>
      </c>
      <c r="G111" s="388">
        <v>2098</v>
      </c>
      <c r="H111" s="388">
        <v>3859</v>
      </c>
      <c r="I111" s="119">
        <v>631.47718770778852</v>
      </c>
      <c r="J111" s="182">
        <v>1.9196405859831248E-2</v>
      </c>
      <c r="K111" s="119">
        <v>11596208.065270083</v>
      </c>
      <c r="L111" s="119">
        <v>110.68078261375929</v>
      </c>
      <c r="M111" s="119">
        <v>78944.968363709748</v>
      </c>
      <c r="N111" s="119">
        <v>1238565.774890719</v>
      </c>
      <c r="O111" s="119">
        <v>35525.235763669385</v>
      </c>
      <c r="P111" s="119">
        <v>4492170.8440562803</v>
      </c>
      <c r="Q111" s="119">
        <v>12799248.604397133</v>
      </c>
      <c r="R111" s="119">
        <v>11016397.662006579</v>
      </c>
      <c r="S111" s="183">
        <v>0</v>
      </c>
      <c r="T111" s="184">
        <v>35525.235763669385</v>
      </c>
      <c r="U111" s="185">
        <v>12799248.604397133</v>
      </c>
      <c r="V111" s="186">
        <v>629.72932862962523</v>
      </c>
      <c r="W111" s="187">
        <v>110.37443043756761</v>
      </c>
      <c r="X111" s="118"/>
      <c r="Y111" s="255">
        <v>0</v>
      </c>
      <c r="Z111" s="380">
        <v>12799248.604397133</v>
      </c>
      <c r="AA111" s="372">
        <v>629.72932862962523</v>
      </c>
      <c r="AB111" s="225">
        <v>110.37443043756761</v>
      </c>
    </row>
    <row r="112" spans="1:28" ht="15">
      <c r="A112" s="16" t="s">
        <v>198</v>
      </c>
      <c r="B112" s="82">
        <v>78</v>
      </c>
      <c r="C112" s="144" t="s">
        <v>80</v>
      </c>
      <c r="D112" s="119">
        <v>6414926.3113175202</v>
      </c>
      <c r="E112" s="388">
        <v>10482</v>
      </c>
      <c r="F112" s="388">
        <v>986</v>
      </c>
      <c r="G112" s="388">
        <v>1116</v>
      </c>
      <c r="H112" s="388">
        <v>1882</v>
      </c>
      <c r="I112" s="119">
        <v>611.99449640502962</v>
      </c>
      <c r="J112" s="182">
        <v>1.0365980605226977E-2</v>
      </c>
      <c r="K112" s="119">
        <v>6261904.8990988061</v>
      </c>
      <c r="L112" s="119">
        <v>102.4436878982422</v>
      </c>
      <c r="M112" s="119">
        <v>-473169.07769116666</v>
      </c>
      <c r="N112" s="119">
        <v>153021.41221871413</v>
      </c>
      <c r="O112" s="119">
        <v>0</v>
      </c>
      <c r="P112" s="119">
        <v>0</v>
      </c>
      <c r="Q112" s="119">
        <v>6414926.3113175202</v>
      </c>
      <c r="R112" s="119">
        <v>5948809.6541438662</v>
      </c>
      <c r="S112" s="183">
        <v>0</v>
      </c>
      <c r="T112" s="184">
        <v>0</v>
      </c>
      <c r="U112" s="185">
        <v>6414926.3113175202</v>
      </c>
      <c r="V112" s="186">
        <v>611.99449640502962</v>
      </c>
      <c r="W112" s="187">
        <v>102.4436878982422</v>
      </c>
      <c r="X112" s="118"/>
      <c r="Y112" s="255">
        <v>0</v>
      </c>
      <c r="Z112" s="380">
        <v>6414926.3113175202</v>
      </c>
      <c r="AA112" s="372">
        <v>611.99449640502962</v>
      </c>
      <c r="AB112" s="225">
        <v>102.4436878982422</v>
      </c>
    </row>
    <row r="113" spans="1:28" ht="15">
      <c r="A113" s="17"/>
      <c r="B113" s="82">
        <v>79</v>
      </c>
      <c r="C113" s="141" t="s">
        <v>81</v>
      </c>
      <c r="D113" s="119">
        <v>1924970.8439823198</v>
      </c>
      <c r="E113" s="388">
        <v>4266</v>
      </c>
      <c r="F113" s="388">
        <v>265</v>
      </c>
      <c r="G113" s="388">
        <v>427</v>
      </c>
      <c r="H113" s="388">
        <v>891</v>
      </c>
      <c r="I113" s="119">
        <v>451.23554711259254</v>
      </c>
      <c r="J113" s="182">
        <v>3.9627656593584316E-3</v>
      </c>
      <c r="K113" s="119">
        <v>2393836.4001766071</v>
      </c>
      <c r="L113" s="119">
        <v>80.413634108007699</v>
      </c>
      <c r="M113" s="119">
        <v>-708249.19621194806</v>
      </c>
      <c r="N113" s="119">
        <v>-468865.55619428726</v>
      </c>
      <c r="O113" s="119">
        <v>0</v>
      </c>
      <c r="P113" s="119">
        <v>0</v>
      </c>
      <c r="Q113" s="119">
        <v>1924970.8439823198</v>
      </c>
      <c r="R113" s="119">
        <v>2274144.5801677764</v>
      </c>
      <c r="S113" s="183">
        <v>-349173.73618545663</v>
      </c>
      <c r="T113" s="184">
        <v>-349173.73618545663</v>
      </c>
      <c r="U113" s="185">
        <v>2274144.5801677764</v>
      </c>
      <c r="V113" s="186">
        <v>533.08593065348725</v>
      </c>
      <c r="W113" s="187">
        <v>94.999999999999986</v>
      </c>
      <c r="X113" s="118"/>
      <c r="Y113" s="255">
        <v>95753.45600706432</v>
      </c>
      <c r="Z113" s="380">
        <v>2369898.0361748408</v>
      </c>
      <c r="AA113" s="372">
        <v>555.53165404942354</v>
      </c>
      <c r="AB113" s="225">
        <v>98.999999999999986</v>
      </c>
    </row>
    <row r="114" spans="1:28" ht="15">
      <c r="A114" s="16"/>
      <c r="B114" s="82">
        <v>80</v>
      </c>
      <c r="C114" s="141" t="s">
        <v>82</v>
      </c>
      <c r="D114" s="119">
        <v>1342106.82920512</v>
      </c>
      <c r="E114" s="388">
        <v>3017</v>
      </c>
      <c r="F114" s="388">
        <v>181</v>
      </c>
      <c r="G114" s="388">
        <v>283</v>
      </c>
      <c r="H114" s="388">
        <v>697</v>
      </c>
      <c r="I114" s="119">
        <v>444.84813695893934</v>
      </c>
      <c r="J114" s="182">
        <v>2.7867788215287762E-3</v>
      </c>
      <c r="K114" s="119">
        <v>1683443.6238899117</v>
      </c>
      <c r="L114" s="119">
        <v>79.723895125393668</v>
      </c>
      <c r="M114" s="119">
        <v>-509681.15707378276</v>
      </c>
      <c r="N114" s="119">
        <v>-341336.7946847917</v>
      </c>
      <c r="O114" s="119">
        <v>0</v>
      </c>
      <c r="P114" s="119">
        <v>0</v>
      </c>
      <c r="Q114" s="119">
        <v>1342106.82920512</v>
      </c>
      <c r="R114" s="119">
        <v>1599271.4426954163</v>
      </c>
      <c r="S114" s="183">
        <v>-257164.61349029629</v>
      </c>
      <c r="T114" s="184">
        <v>-257164.61349029629</v>
      </c>
      <c r="U114" s="185">
        <v>1599271.4426954163</v>
      </c>
      <c r="V114" s="186">
        <v>530.08665651157321</v>
      </c>
      <c r="W114" s="187">
        <v>95</v>
      </c>
      <c r="X114" s="118"/>
      <c r="Y114" s="255">
        <v>67337.744955596281</v>
      </c>
      <c r="Z114" s="380">
        <v>1666609.1876510126</v>
      </c>
      <c r="AA114" s="372">
        <v>552.40609468048149</v>
      </c>
      <c r="AB114" s="225">
        <v>99</v>
      </c>
    </row>
    <row r="115" spans="1:28" ht="15">
      <c r="A115" s="16"/>
      <c r="B115" s="82">
        <v>81</v>
      </c>
      <c r="C115" s="141" t="s">
        <v>83</v>
      </c>
      <c r="D115" s="119">
        <v>2412601.6917447201</v>
      </c>
      <c r="E115" s="388">
        <v>5914</v>
      </c>
      <c r="F115" s="388">
        <v>333</v>
      </c>
      <c r="G115" s="388">
        <v>618</v>
      </c>
      <c r="H115" s="388">
        <v>1346</v>
      </c>
      <c r="I115" s="119">
        <v>407.94752988581672</v>
      </c>
      <c r="J115" s="182">
        <v>5.5526610714810142E-3</v>
      </c>
      <c r="K115" s="119">
        <v>3354263.9997811234</v>
      </c>
      <c r="L115" s="119">
        <v>71.92641044062573</v>
      </c>
      <c r="M115" s="119">
        <v>-1277088.7080145157</v>
      </c>
      <c r="N115" s="119">
        <v>-941662.30803640326</v>
      </c>
      <c r="O115" s="119">
        <v>0</v>
      </c>
      <c r="P115" s="119">
        <v>0</v>
      </c>
      <c r="Q115" s="119">
        <v>2412601.6917447201</v>
      </c>
      <c r="R115" s="119">
        <v>3186550.7997920676</v>
      </c>
      <c r="S115" s="183">
        <v>-773949.10804734752</v>
      </c>
      <c r="T115" s="184">
        <v>-773949.10804734752</v>
      </c>
      <c r="U115" s="185">
        <v>3186550.7997920676</v>
      </c>
      <c r="V115" s="186">
        <v>538.81481227461404</v>
      </c>
      <c r="W115" s="187">
        <v>95.000000000000014</v>
      </c>
      <c r="X115" s="118"/>
      <c r="Y115" s="255">
        <v>134170.55999124469</v>
      </c>
      <c r="Z115" s="380">
        <v>3320721.3597833123</v>
      </c>
      <c r="AA115" s="372">
        <v>561.50175173880825</v>
      </c>
      <c r="AB115" s="225">
        <v>99.000000000000014</v>
      </c>
    </row>
    <row r="116" spans="1:28" ht="15">
      <c r="A116" s="16"/>
      <c r="B116" s="82">
        <v>82</v>
      </c>
      <c r="C116" s="141" t="s">
        <v>84</v>
      </c>
      <c r="D116" s="119">
        <v>4439960.1811875999</v>
      </c>
      <c r="E116" s="388">
        <v>10930</v>
      </c>
      <c r="F116" s="388">
        <v>644</v>
      </c>
      <c r="G116" s="388">
        <v>991</v>
      </c>
      <c r="H116" s="388">
        <v>2288</v>
      </c>
      <c r="I116" s="119">
        <v>406.21776589090575</v>
      </c>
      <c r="J116" s="182">
        <v>9.8504409577455741E-3</v>
      </c>
      <c r="K116" s="119">
        <v>5950476.5483052842</v>
      </c>
      <c r="L116" s="119">
        <v>74.61520342353279</v>
      </c>
      <c r="M116" s="119">
        <v>-2105564.0219482128</v>
      </c>
      <c r="N116" s="119">
        <v>-1510516.3671176843</v>
      </c>
      <c r="O116" s="119">
        <v>0</v>
      </c>
      <c r="P116" s="119">
        <v>0</v>
      </c>
      <c r="Q116" s="119">
        <v>4439960.1811875999</v>
      </c>
      <c r="R116" s="119">
        <v>5652952.72089002</v>
      </c>
      <c r="S116" s="183">
        <v>-1212992.5397024201</v>
      </c>
      <c r="T116" s="184">
        <v>-1212992.5397024201</v>
      </c>
      <c r="U116" s="185">
        <v>5652952.72089002</v>
      </c>
      <c r="V116" s="186">
        <v>517.19604033760481</v>
      </c>
      <c r="W116" s="187">
        <v>95</v>
      </c>
      <c r="X116" s="118"/>
      <c r="Y116" s="255">
        <v>238019.06193221174</v>
      </c>
      <c r="Z116" s="380">
        <v>5890971.7828222318</v>
      </c>
      <c r="AA116" s="372">
        <v>538.97271572024079</v>
      </c>
      <c r="AB116" s="225">
        <v>99.000000000000014</v>
      </c>
    </row>
    <row r="117" spans="1:28" ht="15">
      <c r="A117" s="16"/>
      <c r="B117" s="82">
        <v>83</v>
      </c>
      <c r="C117" s="141" t="s">
        <v>85</v>
      </c>
      <c r="D117" s="119">
        <v>2274297.0588962398</v>
      </c>
      <c r="E117" s="388">
        <v>6211</v>
      </c>
      <c r="F117" s="388">
        <v>398</v>
      </c>
      <c r="G117" s="388">
        <v>721</v>
      </c>
      <c r="H117" s="388">
        <v>1329</v>
      </c>
      <c r="I117" s="119">
        <v>366.17244548321361</v>
      </c>
      <c r="J117" s="182">
        <v>6.0409774906576954E-3</v>
      </c>
      <c r="K117" s="119">
        <v>3649247.2815375039</v>
      </c>
      <c r="L117" s="119">
        <v>62.322360844180203</v>
      </c>
      <c r="M117" s="119">
        <v>-1739874.9507950144</v>
      </c>
      <c r="N117" s="119">
        <v>-1374950.2226412641</v>
      </c>
      <c r="O117" s="119">
        <v>0</v>
      </c>
      <c r="P117" s="119">
        <v>0</v>
      </c>
      <c r="Q117" s="119">
        <v>2274297.0588962398</v>
      </c>
      <c r="R117" s="119">
        <v>3466784.9174606288</v>
      </c>
      <c r="S117" s="183">
        <v>-1192487.8585643889</v>
      </c>
      <c r="T117" s="184">
        <v>-1192487.8585643889</v>
      </c>
      <c r="U117" s="185">
        <v>3466784.9174606288</v>
      </c>
      <c r="V117" s="186">
        <v>558.16855859936061</v>
      </c>
      <c r="W117" s="187">
        <v>95</v>
      </c>
      <c r="X117" s="118"/>
      <c r="Y117" s="255">
        <v>145969.89126150031</v>
      </c>
      <c r="Z117" s="380">
        <v>3612754.8087221291</v>
      </c>
      <c r="AA117" s="372">
        <v>581.67039264564949</v>
      </c>
      <c r="AB117" s="225">
        <v>99.000000000000014</v>
      </c>
    </row>
    <row r="118" spans="1:28" ht="15">
      <c r="A118" s="16"/>
      <c r="B118" s="82">
        <v>84</v>
      </c>
      <c r="C118" s="141" t="s">
        <v>86</v>
      </c>
      <c r="D118" s="119">
        <v>4254101.5296463994</v>
      </c>
      <c r="E118" s="388">
        <v>8815</v>
      </c>
      <c r="F118" s="388">
        <v>498</v>
      </c>
      <c r="G118" s="388">
        <v>945</v>
      </c>
      <c r="H118" s="388">
        <v>1746</v>
      </c>
      <c r="I118" s="119">
        <v>482.59801811076568</v>
      </c>
      <c r="J118" s="182">
        <v>8.1767904770608784E-3</v>
      </c>
      <c r="K118" s="119">
        <v>4939453.9983408386</v>
      </c>
      <c r="L118" s="119">
        <v>86.124934680540619</v>
      </c>
      <c r="M118" s="119">
        <v>-1179297.8685285235</v>
      </c>
      <c r="N118" s="119">
        <v>-685352.46869443916</v>
      </c>
      <c r="O118" s="119">
        <v>0</v>
      </c>
      <c r="P118" s="119">
        <v>0</v>
      </c>
      <c r="Q118" s="119">
        <v>4254101.5296463994</v>
      </c>
      <c r="R118" s="119">
        <v>4692481.2984237969</v>
      </c>
      <c r="S118" s="183">
        <v>-438379.76877739746</v>
      </c>
      <c r="T118" s="184">
        <v>-438379.76877739746</v>
      </c>
      <c r="U118" s="185">
        <v>4692481.2984237969</v>
      </c>
      <c r="V118" s="186">
        <v>532.32913198227982</v>
      </c>
      <c r="W118" s="187">
        <v>95</v>
      </c>
      <c r="X118" s="118"/>
      <c r="Y118" s="255">
        <v>197578.15993363317</v>
      </c>
      <c r="Z118" s="380">
        <v>4890059.4583574301</v>
      </c>
      <c r="AA118" s="372">
        <v>554.74299017100736</v>
      </c>
      <c r="AB118" s="225">
        <v>99</v>
      </c>
    </row>
    <row r="119" spans="1:28" ht="15">
      <c r="A119" s="16"/>
      <c r="B119" s="82">
        <v>85</v>
      </c>
      <c r="C119" s="141" t="s">
        <v>87</v>
      </c>
      <c r="D119" s="119">
        <v>1383700.2747200001</v>
      </c>
      <c r="E119" s="388">
        <v>3740</v>
      </c>
      <c r="F119" s="388">
        <v>205</v>
      </c>
      <c r="G119" s="388">
        <v>373</v>
      </c>
      <c r="H119" s="388">
        <v>847</v>
      </c>
      <c r="I119" s="119">
        <v>369.97333548663107</v>
      </c>
      <c r="J119" s="182">
        <v>3.4569571915351038E-3</v>
      </c>
      <c r="K119" s="119">
        <v>2088286.482297014</v>
      </c>
      <c r="L119" s="119">
        <v>66.260079086371178</v>
      </c>
      <c r="M119" s="119">
        <v>-913414.85580671532</v>
      </c>
      <c r="N119" s="119">
        <v>-704586.20757701388</v>
      </c>
      <c r="O119" s="119">
        <v>0</v>
      </c>
      <c r="P119" s="119">
        <v>0</v>
      </c>
      <c r="Q119" s="119">
        <v>1383700.2747200001</v>
      </c>
      <c r="R119" s="119">
        <v>1983872.1581821633</v>
      </c>
      <c r="S119" s="183">
        <v>-600171.88346216315</v>
      </c>
      <c r="T119" s="184">
        <v>-600171.88346216315</v>
      </c>
      <c r="U119" s="185">
        <v>1983872.1581821633</v>
      </c>
      <c r="V119" s="186">
        <v>530.44710111822542</v>
      </c>
      <c r="W119" s="187">
        <v>95</v>
      </c>
      <c r="X119" s="118"/>
      <c r="Y119" s="255">
        <v>83531.459291880485</v>
      </c>
      <c r="Z119" s="380">
        <v>2067403.6174740437</v>
      </c>
      <c r="AA119" s="372">
        <v>552.78171590215072</v>
      </c>
      <c r="AB119" s="225">
        <v>99</v>
      </c>
    </row>
    <row r="120" spans="1:28" ht="15">
      <c r="A120" s="16"/>
      <c r="B120" s="82">
        <v>86</v>
      </c>
      <c r="C120" s="141" t="s">
        <v>88</v>
      </c>
      <c r="D120" s="119">
        <v>8616004.5314441584</v>
      </c>
      <c r="E120" s="388">
        <v>30217</v>
      </c>
      <c r="F120" s="388">
        <v>1780</v>
      </c>
      <c r="G120" s="388">
        <v>3209</v>
      </c>
      <c r="H120" s="388">
        <v>5912</v>
      </c>
      <c r="I120" s="119">
        <v>285.13765534117078</v>
      </c>
      <c r="J120" s="182">
        <v>2.8059264536684236E-2</v>
      </c>
      <c r="K120" s="119">
        <v>16950103.686164975</v>
      </c>
      <c r="L120" s="119">
        <v>50.831574195482467</v>
      </c>
      <c r="M120" s="119">
        <v>-10029109.523337316</v>
      </c>
      <c r="N120" s="119">
        <v>-8334099.1547208168</v>
      </c>
      <c r="O120" s="119">
        <v>0</v>
      </c>
      <c r="P120" s="119">
        <v>0</v>
      </c>
      <c r="Q120" s="119">
        <v>8616004.5314441584</v>
      </c>
      <c r="R120" s="119">
        <v>16102598.501856728</v>
      </c>
      <c r="S120" s="183">
        <v>-7486593.9704125691</v>
      </c>
      <c r="T120" s="184">
        <v>-7486593.9704125691</v>
      </c>
      <c r="U120" s="185">
        <v>16102598.501856728</v>
      </c>
      <c r="V120" s="186">
        <v>532.89864982813413</v>
      </c>
      <c r="W120" s="187">
        <v>95</v>
      </c>
      <c r="X120" s="118"/>
      <c r="Y120" s="255">
        <v>678004.14744659699</v>
      </c>
      <c r="Z120" s="380">
        <v>16780602.649303325</v>
      </c>
      <c r="AA120" s="372">
        <v>555.33648771563435</v>
      </c>
      <c r="AB120" s="225">
        <v>99</v>
      </c>
    </row>
    <row r="121" spans="1:28" ht="15">
      <c r="A121" s="16"/>
      <c r="B121" s="82">
        <v>87</v>
      </c>
      <c r="C121" s="141" t="s">
        <v>89</v>
      </c>
      <c r="D121" s="119">
        <v>1487594.99349296</v>
      </c>
      <c r="E121" s="388">
        <v>5780</v>
      </c>
      <c r="F121" s="388">
        <v>249</v>
      </c>
      <c r="G121" s="388">
        <v>602</v>
      </c>
      <c r="H121" s="388">
        <v>1273</v>
      </c>
      <c r="I121" s="119">
        <v>257.3693760368443</v>
      </c>
      <c r="J121" s="182">
        <v>5.245425151165539E-3</v>
      </c>
      <c r="K121" s="119">
        <v>3168668.233411225</v>
      </c>
      <c r="L121" s="119">
        <v>46.947010034291026</v>
      </c>
      <c r="M121" s="119">
        <v>-1997940.0632593874</v>
      </c>
      <c r="N121" s="119">
        <v>-1681073.239918265</v>
      </c>
      <c r="O121" s="119">
        <v>0</v>
      </c>
      <c r="P121" s="119">
        <v>0</v>
      </c>
      <c r="Q121" s="119">
        <v>1487594.99349296</v>
      </c>
      <c r="R121" s="119">
        <v>3010234.8217406636</v>
      </c>
      <c r="S121" s="183">
        <v>-1522639.8282477036</v>
      </c>
      <c r="T121" s="184">
        <v>-1522639.8282477036</v>
      </c>
      <c r="U121" s="185">
        <v>3010234.8217406636</v>
      </c>
      <c r="V121" s="186">
        <v>520.80187227347119</v>
      </c>
      <c r="W121" s="187">
        <v>95</v>
      </c>
      <c r="X121" s="118"/>
      <c r="Y121" s="255">
        <v>126746.72933644895</v>
      </c>
      <c r="Z121" s="380">
        <v>3136981.5510771126</v>
      </c>
      <c r="AA121" s="372">
        <v>542.73037215866998</v>
      </c>
      <c r="AB121" s="225">
        <v>98.999999999999986</v>
      </c>
    </row>
    <row r="122" spans="1:28" ht="15">
      <c r="A122" s="16"/>
      <c r="B122" s="82">
        <v>88</v>
      </c>
      <c r="C122" s="141" t="s">
        <v>90</v>
      </c>
      <c r="D122" s="119">
        <v>2028414.41714336</v>
      </c>
      <c r="E122" s="388">
        <v>4236</v>
      </c>
      <c r="F122" s="388">
        <v>227</v>
      </c>
      <c r="G122" s="388">
        <v>400</v>
      </c>
      <c r="H122" s="388">
        <v>900</v>
      </c>
      <c r="I122" s="119">
        <v>478.85137326330499</v>
      </c>
      <c r="J122" s="182">
        <v>3.8176108621856596E-3</v>
      </c>
      <c r="K122" s="119">
        <v>2306150.9635392334</v>
      </c>
      <c r="L122" s="119">
        <v>87.956705749669013</v>
      </c>
      <c r="M122" s="119">
        <v>-508351.64274979685</v>
      </c>
      <c r="N122" s="119">
        <v>-277736.54639587342</v>
      </c>
      <c r="O122" s="119">
        <v>0</v>
      </c>
      <c r="P122" s="119">
        <v>0</v>
      </c>
      <c r="Q122" s="119">
        <v>2028414.41714336</v>
      </c>
      <c r="R122" s="119">
        <v>2190843.4153622715</v>
      </c>
      <c r="S122" s="183">
        <v>-162428.99821891147</v>
      </c>
      <c r="T122" s="184">
        <v>-162428.99821891147</v>
      </c>
      <c r="U122" s="185">
        <v>2190843.4153622715</v>
      </c>
      <c r="V122" s="186">
        <v>517.1962736926987</v>
      </c>
      <c r="W122" s="187">
        <v>94.999999999999986</v>
      </c>
      <c r="X122" s="118"/>
      <c r="Y122" s="255">
        <v>92246.038541569375</v>
      </c>
      <c r="Z122" s="380">
        <v>2283089.4539038409</v>
      </c>
      <c r="AA122" s="372">
        <v>538.97295890081227</v>
      </c>
      <c r="AB122" s="225">
        <v>98.999999999999986</v>
      </c>
    </row>
    <row r="123" spans="1:28" ht="15">
      <c r="A123" s="15"/>
      <c r="B123" s="82">
        <v>89</v>
      </c>
      <c r="C123" s="141" t="s">
        <v>91</v>
      </c>
      <c r="D123" s="119">
        <v>4047490.1745967204</v>
      </c>
      <c r="E123" s="388">
        <v>6993</v>
      </c>
      <c r="F123" s="388">
        <v>491</v>
      </c>
      <c r="G123" s="388">
        <v>691</v>
      </c>
      <c r="H123" s="388">
        <v>1197</v>
      </c>
      <c r="I123" s="119">
        <v>578.79167375900477</v>
      </c>
      <c r="J123" s="182">
        <v>6.4275166764296079E-3</v>
      </c>
      <c r="K123" s="119">
        <v>3882748.743025701</v>
      </c>
      <c r="L123" s="119">
        <v>104.24290734410594</v>
      </c>
      <c r="M123" s="119">
        <v>-223533.44273155089</v>
      </c>
      <c r="N123" s="119">
        <v>164741.43157101935</v>
      </c>
      <c r="O123" s="119">
        <v>0</v>
      </c>
      <c r="P123" s="119">
        <v>0</v>
      </c>
      <c r="Q123" s="119">
        <v>4047490.1745967204</v>
      </c>
      <c r="R123" s="119">
        <v>3688611.3058744161</v>
      </c>
      <c r="S123" s="183">
        <v>0</v>
      </c>
      <c r="T123" s="184">
        <v>0</v>
      </c>
      <c r="U123" s="185">
        <v>4047490.1745967204</v>
      </c>
      <c r="V123" s="186">
        <v>578.79167375900477</v>
      </c>
      <c r="W123" s="187">
        <v>104.24290734410594</v>
      </c>
      <c r="X123" s="118"/>
      <c r="Y123" s="255">
        <v>0</v>
      </c>
      <c r="Z123" s="380">
        <v>4047490.1745967204</v>
      </c>
      <c r="AA123" s="372">
        <v>578.79167375900477</v>
      </c>
      <c r="AB123" s="225">
        <v>104.24290734410594</v>
      </c>
    </row>
    <row r="124" spans="1:28" ht="15">
      <c r="A124" s="16"/>
      <c r="B124" s="82">
        <v>90</v>
      </c>
      <c r="C124" s="141" t="s">
        <v>92</v>
      </c>
      <c r="D124" s="119">
        <v>813762.22102176002</v>
      </c>
      <c r="E124" s="388">
        <v>1893</v>
      </c>
      <c r="F124" s="388">
        <v>104</v>
      </c>
      <c r="G124" s="388">
        <v>173</v>
      </c>
      <c r="H124" s="388">
        <v>473</v>
      </c>
      <c r="I124" s="119">
        <v>429.87967301730589</v>
      </c>
      <c r="J124" s="182">
        <v>1.7407640654919579E-3</v>
      </c>
      <c r="K124" s="119">
        <v>1051564.6753557248</v>
      </c>
      <c r="L124" s="119">
        <v>77.385846072328306</v>
      </c>
      <c r="M124" s="119">
        <v>-342958.92186953709</v>
      </c>
      <c r="N124" s="119">
        <v>-237802.45433396474</v>
      </c>
      <c r="O124" s="119">
        <v>0</v>
      </c>
      <c r="P124" s="119">
        <v>0</v>
      </c>
      <c r="Q124" s="119">
        <v>813762.22102176002</v>
      </c>
      <c r="R124" s="119">
        <v>998986.44158793846</v>
      </c>
      <c r="S124" s="183">
        <v>-185224.22056617844</v>
      </c>
      <c r="T124" s="184">
        <v>-185224.22056617844</v>
      </c>
      <c r="U124" s="185">
        <v>998986.44158793846</v>
      </c>
      <c r="V124" s="186">
        <v>527.72659354883172</v>
      </c>
      <c r="W124" s="187">
        <v>95</v>
      </c>
      <c r="X124" s="118"/>
      <c r="Y124" s="255">
        <v>42062.587014229037</v>
      </c>
      <c r="Z124" s="380">
        <v>1041049.0286021675</v>
      </c>
      <c r="AA124" s="372">
        <v>549.94666064562466</v>
      </c>
      <c r="AB124" s="225">
        <v>99</v>
      </c>
    </row>
    <row r="125" spans="1:28" ht="15">
      <c r="A125" s="15"/>
      <c r="B125" s="82">
        <v>91</v>
      </c>
      <c r="C125" s="141" t="s">
        <v>93</v>
      </c>
      <c r="D125" s="119">
        <v>707416.77179832</v>
      </c>
      <c r="E125" s="388">
        <v>2507</v>
      </c>
      <c r="F125" s="388">
        <v>134</v>
      </c>
      <c r="G125" s="388">
        <v>270</v>
      </c>
      <c r="H125" s="388">
        <v>535</v>
      </c>
      <c r="I125" s="119">
        <v>282.1766141995692</v>
      </c>
      <c r="J125" s="182">
        <v>2.3365469540858144E-3</v>
      </c>
      <c r="K125" s="119">
        <v>1411466.5438778317</v>
      </c>
      <c r="L125" s="119">
        <v>50.119273096957649</v>
      </c>
      <c r="M125" s="119">
        <v>-845196.42646729492</v>
      </c>
      <c r="N125" s="119">
        <v>-704049.77207951166</v>
      </c>
      <c r="O125" s="119">
        <v>0</v>
      </c>
      <c r="P125" s="119">
        <v>0</v>
      </c>
      <c r="Q125" s="119">
        <v>707416.77179832</v>
      </c>
      <c r="R125" s="119">
        <v>1340893.21668394</v>
      </c>
      <c r="S125" s="183">
        <v>-633476.44488562003</v>
      </c>
      <c r="T125" s="184">
        <v>-633476.44488562003</v>
      </c>
      <c r="U125" s="185">
        <v>1340893.21668394</v>
      </c>
      <c r="V125" s="186">
        <v>534.85967957077787</v>
      </c>
      <c r="W125" s="187">
        <v>95</v>
      </c>
      <c r="X125" s="118"/>
      <c r="Y125" s="255">
        <v>56458.661755113397</v>
      </c>
      <c r="Z125" s="380">
        <v>1397351.8784390534</v>
      </c>
      <c r="AA125" s="372">
        <v>557.38008713165277</v>
      </c>
      <c r="AB125" s="225">
        <v>99.000000000000014</v>
      </c>
    </row>
    <row r="126" spans="1:28" ht="15">
      <c r="A126" s="16"/>
      <c r="B126" s="82">
        <v>92</v>
      </c>
      <c r="C126" s="141" t="s">
        <v>94</v>
      </c>
      <c r="D126" s="119">
        <v>1639871.2377591201</v>
      </c>
      <c r="E126" s="388">
        <v>4067</v>
      </c>
      <c r="F126" s="388">
        <v>259</v>
      </c>
      <c r="G126" s="388">
        <v>399</v>
      </c>
      <c r="H126" s="388">
        <v>824</v>
      </c>
      <c r="I126" s="119">
        <v>403.21397535262355</v>
      </c>
      <c r="J126" s="182">
        <v>3.7565063102846367E-3</v>
      </c>
      <c r="K126" s="119">
        <v>2269238.7882730253</v>
      </c>
      <c r="L126" s="119">
        <v>72.265256800370608</v>
      </c>
      <c r="M126" s="119">
        <v>-856291.42934120796</v>
      </c>
      <c r="N126" s="119">
        <v>-629367.55051390524</v>
      </c>
      <c r="O126" s="119">
        <v>0</v>
      </c>
      <c r="P126" s="119">
        <v>0</v>
      </c>
      <c r="Q126" s="119">
        <v>1639871.2377591201</v>
      </c>
      <c r="R126" s="119">
        <v>2155776.8488593739</v>
      </c>
      <c r="S126" s="183">
        <v>-515905.61110025388</v>
      </c>
      <c r="T126" s="184">
        <v>-515905.61110025388</v>
      </c>
      <c r="U126" s="185">
        <v>2155776.8488593739</v>
      </c>
      <c r="V126" s="186">
        <v>530.0656131938465</v>
      </c>
      <c r="W126" s="187">
        <v>95</v>
      </c>
      <c r="X126" s="118"/>
      <c r="Y126" s="255">
        <v>90769.5515309209</v>
      </c>
      <c r="Z126" s="380">
        <v>2246546.4003902948</v>
      </c>
      <c r="AA126" s="372">
        <v>552.38416532832423</v>
      </c>
      <c r="AB126" s="225">
        <v>98.999999999999986</v>
      </c>
    </row>
    <row r="127" spans="1:28" ht="15">
      <c r="A127" s="16"/>
      <c r="B127" s="82">
        <v>93</v>
      </c>
      <c r="C127" s="141" t="s">
        <v>95</v>
      </c>
      <c r="D127" s="119">
        <v>2150883.1120849596</v>
      </c>
      <c r="E127" s="388">
        <v>5760</v>
      </c>
      <c r="F127" s="388">
        <v>310</v>
      </c>
      <c r="G127" s="388">
        <v>572</v>
      </c>
      <c r="H127" s="388">
        <v>1291</v>
      </c>
      <c r="I127" s="119">
        <v>373.4172069591944</v>
      </c>
      <c r="J127" s="182">
        <v>5.2989641850299009E-3</v>
      </c>
      <c r="K127" s="119">
        <v>3201010.213510938</v>
      </c>
      <c r="L127" s="119">
        <v>67.193884699475049</v>
      </c>
      <c r="M127" s="119">
        <v>-1370228.1227770722</v>
      </c>
      <c r="N127" s="119">
        <v>-1050127.1014259784</v>
      </c>
      <c r="O127" s="119">
        <v>0</v>
      </c>
      <c r="P127" s="119">
        <v>0</v>
      </c>
      <c r="Q127" s="119">
        <v>2150883.1120849596</v>
      </c>
      <c r="R127" s="119">
        <v>3040959.7028353913</v>
      </c>
      <c r="S127" s="183">
        <v>-890076.59075043164</v>
      </c>
      <c r="T127" s="184">
        <v>-890076.59075043164</v>
      </c>
      <c r="U127" s="185">
        <v>3040959.7028353913</v>
      </c>
      <c r="V127" s="186">
        <v>527.94439285336659</v>
      </c>
      <c r="W127" s="187">
        <v>95</v>
      </c>
      <c r="X127" s="118"/>
      <c r="Y127" s="255">
        <v>128040.40854043746</v>
      </c>
      <c r="Z127" s="380">
        <v>3169000.1113758287</v>
      </c>
      <c r="AA127" s="372">
        <v>550.17363044719252</v>
      </c>
      <c r="AB127" s="225">
        <v>99</v>
      </c>
    </row>
    <row r="128" spans="1:28" ht="15">
      <c r="A128" s="15" t="s">
        <v>199</v>
      </c>
      <c r="B128" s="82">
        <v>94</v>
      </c>
      <c r="C128" s="141" t="s">
        <v>96</v>
      </c>
      <c r="D128" s="119">
        <v>4256570.7061780002</v>
      </c>
      <c r="E128" s="388">
        <v>8766</v>
      </c>
      <c r="F128" s="388">
        <v>425</v>
      </c>
      <c r="G128" s="388">
        <v>842</v>
      </c>
      <c r="H128" s="388">
        <v>1932</v>
      </c>
      <c r="I128" s="119">
        <v>485.57731076637009</v>
      </c>
      <c r="J128" s="182">
        <v>7.8865798017375508E-3</v>
      </c>
      <c r="K128" s="119">
        <v>4764142.8802917106</v>
      </c>
      <c r="L128" s="119">
        <v>89.34599177926772</v>
      </c>
      <c r="M128" s="119">
        <v>-983986.46214288101</v>
      </c>
      <c r="N128" s="119">
        <v>-507572.17411371041</v>
      </c>
      <c r="O128" s="119">
        <v>0</v>
      </c>
      <c r="P128" s="119">
        <v>0</v>
      </c>
      <c r="Q128" s="119">
        <v>4256570.7061780002</v>
      </c>
      <c r="R128" s="119">
        <v>4525935.7362771248</v>
      </c>
      <c r="S128" s="183">
        <v>-269365.03009912465</v>
      </c>
      <c r="T128" s="184">
        <v>-269365.03009912465</v>
      </c>
      <c r="U128" s="185">
        <v>4525935.7362771248</v>
      </c>
      <c r="V128" s="186">
        <v>516.30569658648471</v>
      </c>
      <c r="W128" s="187">
        <v>95</v>
      </c>
      <c r="X128" s="118"/>
      <c r="Y128" s="255">
        <v>190565.71521166898</v>
      </c>
      <c r="Z128" s="380">
        <v>4716501.4514887938</v>
      </c>
      <c r="AA128" s="372">
        <v>538.04488381117881</v>
      </c>
      <c r="AB128" s="225">
        <v>99.000000000000014</v>
      </c>
    </row>
    <row r="129" spans="1:28" ht="15">
      <c r="A129" s="16"/>
      <c r="B129" s="82">
        <v>95</v>
      </c>
      <c r="C129" s="141" t="s">
        <v>97</v>
      </c>
      <c r="D129" s="119">
        <v>1650411.5212697599</v>
      </c>
      <c r="E129" s="388">
        <v>4127</v>
      </c>
      <c r="F129" s="388">
        <v>299</v>
      </c>
      <c r="G129" s="388">
        <v>434</v>
      </c>
      <c r="H129" s="388">
        <v>709</v>
      </c>
      <c r="I129" s="119">
        <v>399.90586897740729</v>
      </c>
      <c r="J129" s="182">
        <v>3.8732585402270637E-3</v>
      </c>
      <c r="K129" s="119">
        <v>2339766.7381602312</v>
      </c>
      <c r="L129" s="119">
        <v>70.537438384455612</v>
      </c>
      <c r="M129" s="119">
        <v>-923331.89070649422</v>
      </c>
      <c r="N129" s="119">
        <v>-689355.21689047129</v>
      </c>
      <c r="O129" s="119">
        <v>0</v>
      </c>
      <c r="P129" s="119">
        <v>0</v>
      </c>
      <c r="Q129" s="119">
        <v>1650411.5212697599</v>
      </c>
      <c r="R129" s="119">
        <v>2222778.4012522195</v>
      </c>
      <c r="S129" s="183">
        <v>-572366.87998245959</v>
      </c>
      <c r="T129" s="184">
        <v>-572366.87998245959</v>
      </c>
      <c r="U129" s="185">
        <v>2222778.4012522195</v>
      </c>
      <c r="V129" s="186">
        <v>538.59423340252465</v>
      </c>
      <c r="W129" s="187">
        <v>95</v>
      </c>
      <c r="X129" s="118"/>
      <c r="Y129" s="255">
        <v>93590.669526409358</v>
      </c>
      <c r="Z129" s="380">
        <v>2316369.0707786288</v>
      </c>
      <c r="AA129" s="372">
        <v>561.2718853352626</v>
      </c>
      <c r="AB129" s="225">
        <v>99</v>
      </c>
    </row>
    <row r="130" spans="1:28" ht="15">
      <c r="A130" s="16" t="s">
        <v>200</v>
      </c>
      <c r="B130" s="82">
        <v>96</v>
      </c>
      <c r="C130" s="141" t="s">
        <v>98</v>
      </c>
      <c r="D130" s="119">
        <v>15716909.896078078</v>
      </c>
      <c r="E130" s="388">
        <v>23116</v>
      </c>
      <c r="F130" s="388">
        <v>1882</v>
      </c>
      <c r="G130" s="388">
        <v>2404</v>
      </c>
      <c r="H130" s="388">
        <v>4358</v>
      </c>
      <c r="I130" s="119">
        <v>679.91477314752024</v>
      </c>
      <c r="J130" s="182">
        <v>2.2276840167603673E-2</v>
      </c>
      <c r="K130" s="119">
        <v>13457043.756344562</v>
      </c>
      <c r="L130" s="119">
        <v>116.79318415434341</v>
      </c>
      <c r="M130" s="119">
        <v>914161.76409905963</v>
      </c>
      <c r="N130" s="119">
        <v>2259866.1397335157</v>
      </c>
      <c r="O130" s="119">
        <v>411372.79384457687</v>
      </c>
      <c r="P130" s="119">
        <v>5500918.4636273272</v>
      </c>
      <c r="Q130" s="119">
        <v>15305537.102233501</v>
      </c>
      <c r="R130" s="119">
        <v>12784191.568527333</v>
      </c>
      <c r="S130" s="183">
        <v>0</v>
      </c>
      <c r="T130" s="184">
        <v>411372.79384457687</v>
      </c>
      <c r="U130" s="185">
        <v>15305537.102233501</v>
      </c>
      <c r="V130" s="186">
        <v>662.11875334112744</v>
      </c>
      <c r="W130" s="187">
        <v>113.73625128488889</v>
      </c>
      <c r="X130" s="118"/>
      <c r="Y130" s="255">
        <v>0</v>
      </c>
      <c r="Z130" s="380">
        <v>15305537.102233501</v>
      </c>
      <c r="AA130" s="372">
        <v>662.11875334112744</v>
      </c>
      <c r="AB130" s="225">
        <v>113.73625128488889</v>
      </c>
    </row>
    <row r="131" spans="1:28" ht="15">
      <c r="A131" s="15"/>
      <c r="B131" s="82">
        <v>97</v>
      </c>
      <c r="C131" s="141" t="s">
        <v>99</v>
      </c>
      <c r="D131" s="119">
        <v>12300599.695398478</v>
      </c>
      <c r="E131" s="388">
        <v>27239</v>
      </c>
      <c r="F131" s="388">
        <v>1795</v>
      </c>
      <c r="G131" s="388">
        <v>3125</v>
      </c>
      <c r="H131" s="388">
        <v>5120</v>
      </c>
      <c r="I131" s="119">
        <v>451.58044331284106</v>
      </c>
      <c r="J131" s="182">
        <v>2.6076929202356262E-2</v>
      </c>
      <c r="K131" s="119">
        <v>15752610.094924245</v>
      </c>
      <c r="L131" s="119">
        <v>78.086105231297111</v>
      </c>
      <c r="M131" s="119">
        <v>-5027271.4090181906</v>
      </c>
      <c r="N131" s="119">
        <v>-3452010.3995257672</v>
      </c>
      <c r="O131" s="119">
        <v>0</v>
      </c>
      <c r="P131" s="119">
        <v>0</v>
      </c>
      <c r="Q131" s="119">
        <v>12300599.695398478</v>
      </c>
      <c r="R131" s="119">
        <v>14964979.590178031</v>
      </c>
      <c r="S131" s="183">
        <v>-2664379.8947795536</v>
      </c>
      <c r="T131" s="184">
        <v>-2664379.8947795536</v>
      </c>
      <c r="U131" s="185">
        <v>14964979.590178031</v>
      </c>
      <c r="V131" s="186">
        <v>549.39533720687371</v>
      </c>
      <c r="W131" s="187">
        <v>95</v>
      </c>
      <c r="X131" s="118"/>
      <c r="Y131" s="255">
        <v>630104.40379697084</v>
      </c>
      <c r="Z131" s="380">
        <v>15595083.993975002</v>
      </c>
      <c r="AA131" s="372">
        <v>572.52777245768948</v>
      </c>
      <c r="AB131" s="225">
        <v>99</v>
      </c>
    </row>
    <row r="132" spans="1:28" ht="15">
      <c r="A132" s="16"/>
      <c r="B132" s="82">
        <v>98</v>
      </c>
      <c r="C132" s="141" t="s">
        <v>100</v>
      </c>
      <c r="D132" s="119">
        <v>4905058.3120185602</v>
      </c>
      <c r="E132" s="388">
        <v>6158</v>
      </c>
      <c r="F132" s="388">
        <v>397</v>
      </c>
      <c r="G132" s="388">
        <v>594</v>
      </c>
      <c r="H132" s="388">
        <v>1502</v>
      </c>
      <c r="I132" s="119">
        <v>796.53431504036382</v>
      </c>
      <c r="J132" s="182">
        <v>5.8282391550365364E-3</v>
      </c>
      <c r="K132" s="119">
        <v>3520735.8288553972</v>
      </c>
      <c r="L132" s="119">
        <v>139.31912391203775</v>
      </c>
      <c r="M132" s="119">
        <v>1032248.9002776234</v>
      </c>
      <c r="N132" s="119">
        <v>1384322.4831631631</v>
      </c>
      <c r="O132" s="119">
        <v>464512.00512493053</v>
      </c>
      <c r="P132" s="119">
        <v>1716770.4092064961</v>
      </c>
      <c r="Q132" s="119">
        <v>4440546.30689363</v>
      </c>
      <c r="R132" s="119">
        <v>3344699.0374126271</v>
      </c>
      <c r="S132" s="183">
        <v>0</v>
      </c>
      <c r="T132" s="184">
        <v>464512.00512493053</v>
      </c>
      <c r="U132" s="185">
        <v>4440546.30689363</v>
      </c>
      <c r="V132" s="186">
        <v>721.10203099929038</v>
      </c>
      <c r="W132" s="187">
        <v>126.12551815162077</v>
      </c>
      <c r="X132" s="118"/>
      <c r="Y132" s="255">
        <v>0</v>
      </c>
      <c r="Z132" s="380">
        <v>4440546.30689363</v>
      </c>
      <c r="AA132" s="372">
        <v>721.10203099929038</v>
      </c>
      <c r="AB132" s="225">
        <v>126.12551815162077</v>
      </c>
    </row>
    <row r="133" spans="1:28" ht="15">
      <c r="A133" s="16" t="s">
        <v>201</v>
      </c>
      <c r="B133" s="82">
        <v>99</v>
      </c>
      <c r="C133" s="141" t="s">
        <v>101</v>
      </c>
      <c r="D133" s="119">
        <v>1544044.9360462399</v>
      </c>
      <c r="E133" s="388">
        <v>2426</v>
      </c>
      <c r="F133" s="388">
        <v>155</v>
      </c>
      <c r="G133" s="388">
        <v>267</v>
      </c>
      <c r="H133" s="388">
        <v>445</v>
      </c>
      <c r="I133" s="119">
        <v>636.45710471815335</v>
      </c>
      <c r="J133" s="182">
        <v>2.280200518849538E-3</v>
      </c>
      <c r="K133" s="119">
        <v>1377428.6624375675</v>
      </c>
      <c r="L133" s="119">
        <v>112.09618168637641</v>
      </c>
      <c r="M133" s="119">
        <v>28873.407364915591</v>
      </c>
      <c r="N133" s="119">
        <v>166616.27360867243</v>
      </c>
      <c r="O133" s="119">
        <v>12993.033314212016</v>
      </c>
      <c r="P133" s="119">
        <v>540415.72761618393</v>
      </c>
      <c r="Q133" s="119">
        <v>1531051.9027320279</v>
      </c>
      <c r="R133" s="119">
        <v>1308557.2293156891</v>
      </c>
      <c r="S133" s="183">
        <v>0</v>
      </c>
      <c r="T133" s="184">
        <v>12993.033314212016</v>
      </c>
      <c r="U133" s="185">
        <v>1531051.9027320279</v>
      </c>
      <c r="V133" s="186">
        <v>631.10136138995381</v>
      </c>
      <c r="W133" s="187">
        <v>111.15289992750704</v>
      </c>
      <c r="X133" s="118"/>
      <c r="Y133" s="255">
        <v>0</v>
      </c>
      <c r="Z133" s="380">
        <v>1531051.9027320279</v>
      </c>
      <c r="AA133" s="372">
        <v>631.10136138995381</v>
      </c>
      <c r="AB133" s="225">
        <v>111.15289992750704</v>
      </c>
    </row>
    <row r="134" spans="1:28" ht="15">
      <c r="A134" s="15"/>
      <c r="B134" s="82">
        <v>100</v>
      </c>
      <c r="C134" s="141" t="s">
        <v>102</v>
      </c>
      <c r="D134" s="119">
        <v>11799123.380674399</v>
      </c>
      <c r="E134" s="388">
        <v>18197</v>
      </c>
      <c r="F134" s="388">
        <v>1633</v>
      </c>
      <c r="G134" s="388">
        <v>1900</v>
      </c>
      <c r="H134" s="388">
        <v>3375</v>
      </c>
      <c r="I134" s="119">
        <v>648.41036328375003</v>
      </c>
      <c r="J134" s="182">
        <v>1.7819423325453658E-2</v>
      </c>
      <c r="K134" s="119">
        <v>10764397.356146755</v>
      </c>
      <c r="L134" s="119">
        <v>109.61248447352037</v>
      </c>
      <c r="M134" s="119">
        <v>-41713.71108703129</v>
      </c>
      <c r="N134" s="119">
        <v>1034726.0245276447</v>
      </c>
      <c r="O134" s="119">
        <v>0</v>
      </c>
      <c r="P134" s="119">
        <v>0</v>
      </c>
      <c r="Q134" s="119">
        <v>11799123.380674399</v>
      </c>
      <c r="R134" s="119">
        <v>10226177.488339417</v>
      </c>
      <c r="S134" s="183">
        <v>0</v>
      </c>
      <c r="T134" s="184">
        <v>0</v>
      </c>
      <c r="U134" s="185">
        <v>11799123.380674399</v>
      </c>
      <c r="V134" s="186">
        <v>648.41036328375003</v>
      </c>
      <c r="W134" s="187">
        <v>109.61248447352037</v>
      </c>
      <c r="X134" s="118"/>
      <c r="Y134" s="255">
        <v>0</v>
      </c>
      <c r="Z134" s="380">
        <v>11799123.380674399</v>
      </c>
      <c r="AA134" s="372">
        <v>648.41036328375003</v>
      </c>
      <c r="AB134" s="225">
        <v>109.61248447352037</v>
      </c>
    </row>
    <row r="135" spans="1:28" ht="15">
      <c r="A135" s="16"/>
      <c r="B135" s="82">
        <v>101</v>
      </c>
      <c r="C135" s="141" t="s">
        <v>103</v>
      </c>
      <c r="D135" s="119">
        <v>1917284.6255757604</v>
      </c>
      <c r="E135" s="388">
        <v>3844</v>
      </c>
      <c r="F135" s="388">
        <v>250</v>
      </c>
      <c r="G135" s="388">
        <v>351</v>
      </c>
      <c r="H135" s="388">
        <v>886</v>
      </c>
      <c r="I135" s="119">
        <v>498.77331570649335</v>
      </c>
      <c r="J135" s="182">
        <v>3.5657401563938319E-3</v>
      </c>
      <c r="K135" s="119">
        <v>2154000.3405926661</v>
      </c>
      <c r="L135" s="119">
        <v>89.010414225293289</v>
      </c>
      <c r="M135" s="119">
        <v>-452115.74907617224</v>
      </c>
      <c r="N135" s="119">
        <v>-236715.71501690568</v>
      </c>
      <c r="O135" s="119">
        <v>0</v>
      </c>
      <c r="P135" s="119">
        <v>0</v>
      </c>
      <c r="Q135" s="119">
        <v>1917284.6255757604</v>
      </c>
      <c r="R135" s="119">
        <v>2046300.3235630328</v>
      </c>
      <c r="S135" s="183">
        <v>-129015.6979872724</v>
      </c>
      <c r="T135" s="184">
        <v>-129015.6979872724</v>
      </c>
      <c r="U135" s="185">
        <v>2046300.3235630328</v>
      </c>
      <c r="V135" s="186">
        <v>532.33619239412928</v>
      </c>
      <c r="W135" s="187">
        <v>95</v>
      </c>
      <c r="X135" s="118"/>
      <c r="Y135" s="255">
        <v>86160.013623706531</v>
      </c>
      <c r="Z135" s="380">
        <v>2132460.3371867393</v>
      </c>
      <c r="AA135" s="372">
        <v>554.75034786335573</v>
      </c>
      <c r="AB135" s="225">
        <v>99</v>
      </c>
    </row>
    <row r="136" spans="1:28" ht="15">
      <c r="A136" s="16"/>
      <c r="B136" s="82">
        <v>102</v>
      </c>
      <c r="C136" s="141" t="s">
        <v>104</v>
      </c>
      <c r="D136" s="119">
        <v>2023835.2734329598</v>
      </c>
      <c r="E136" s="388">
        <v>5609</v>
      </c>
      <c r="F136" s="388">
        <v>318</v>
      </c>
      <c r="G136" s="388">
        <v>651</v>
      </c>
      <c r="H136" s="388">
        <v>1270</v>
      </c>
      <c r="I136" s="119">
        <v>360.81926786110887</v>
      </c>
      <c r="J136" s="182">
        <v>5.4156271960876818E-3</v>
      </c>
      <c r="K136" s="119">
        <v>3271484.267853464</v>
      </c>
      <c r="L136" s="119">
        <v>61.862907100600836</v>
      </c>
      <c r="M136" s="119">
        <v>-1574797.4212058508</v>
      </c>
      <c r="N136" s="119">
        <v>-1247648.9944205042</v>
      </c>
      <c r="O136" s="119">
        <v>0</v>
      </c>
      <c r="P136" s="119">
        <v>0</v>
      </c>
      <c r="Q136" s="119">
        <v>2023835.2734329598</v>
      </c>
      <c r="R136" s="119">
        <v>3107910.0544607909</v>
      </c>
      <c r="S136" s="183">
        <v>-1084074.7810278311</v>
      </c>
      <c r="T136" s="184">
        <v>-1084074.7810278311</v>
      </c>
      <c r="U136" s="185">
        <v>3107910.0544607909</v>
      </c>
      <c r="V136" s="186">
        <v>554.09343099675357</v>
      </c>
      <c r="W136" s="187">
        <v>95</v>
      </c>
      <c r="X136" s="118"/>
      <c r="Y136" s="255">
        <v>130859.37071413826</v>
      </c>
      <c r="Z136" s="380">
        <v>3238769.4251749292</v>
      </c>
      <c r="AA136" s="372">
        <v>577.42368072293266</v>
      </c>
      <c r="AB136" s="225">
        <v>99</v>
      </c>
    </row>
    <row r="137" spans="1:28" ht="15">
      <c r="A137" s="16" t="s">
        <v>202</v>
      </c>
      <c r="B137" s="82">
        <v>103</v>
      </c>
      <c r="C137" s="141" t="s">
        <v>105</v>
      </c>
      <c r="D137" s="119">
        <v>6537115.7914402392</v>
      </c>
      <c r="E137" s="388">
        <v>13663</v>
      </c>
      <c r="F137" s="388">
        <v>916</v>
      </c>
      <c r="G137" s="388">
        <v>1478</v>
      </c>
      <c r="H137" s="388">
        <v>2716</v>
      </c>
      <c r="I137" s="119">
        <v>478.45391139868542</v>
      </c>
      <c r="J137" s="182">
        <v>1.2994986553014367E-2</v>
      </c>
      <c r="K137" s="119">
        <v>7850040.7302529383</v>
      </c>
      <c r="L137" s="119">
        <v>83.274928322946479</v>
      </c>
      <c r="M137" s="119">
        <v>-2097929.0118379928</v>
      </c>
      <c r="N137" s="119">
        <v>-1312924.9388126992</v>
      </c>
      <c r="O137" s="119">
        <v>0</v>
      </c>
      <c r="P137" s="119">
        <v>0</v>
      </c>
      <c r="Q137" s="119">
        <v>6537115.7914402392</v>
      </c>
      <c r="R137" s="119">
        <v>7457538.6937402915</v>
      </c>
      <c r="S137" s="183">
        <v>-920422.90230005234</v>
      </c>
      <c r="T137" s="184">
        <v>-920422.90230005234</v>
      </c>
      <c r="U137" s="185">
        <v>7457538.6937402915</v>
      </c>
      <c r="V137" s="186">
        <v>545.82000246946438</v>
      </c>
      <c r="W137" s="187">
        <v>95</v>
      </c>
      <c r="X137" s="118"/>
      <c r="Y137" s="255">
        <v>314001.62921011727</v>
      </c>
      <c r="Z137" s="380">
        <v>7771540.3229504088</v>
      </c>
      <c r="AA137" s="372">
        <v>568.80189731028383</v>
      </c>
      <c r="AB137" s="225">
        <v>99</v>
      </c>
    </row>
    <row r="138" spans="1:28" ht="15">
      <c r="A138" s="16"/>
      <c r="B138" s="82">
        <v>104</v>
      </c>
      <c r="C138" s="141" t="s">
        <v>106</v>
      </c>
      <c r="D138" s="119">
        <v>8663516.4437256008</v>
      </c>
      <c r="E138" s="388">
        <v>10359</v>
      </c>
      <c r="F138" s="388">
        <v>977</v>
      </c>
      <c r="G138" s="388">
        <v>1224</v>
      </c>
      <c r="H138" s="388">
        <v>1612</v>
      </c>
      <c r="I138" s="119">
        <v>836.32748756883882</v>
      </c>
      <c r="J138" s="182">
        <v>1.0377396411546332E-2</v>
      </c>
      <c r="K138" s="119">
        <v>6268800.9850785816</v>
      </c>
      <c r="L138" s="119">
        <v>138.20053411086235</v>
      </c>
      <c r="M138" s="119">
        <v>1767835.3601391613</v>
      </c>
      <c r="N138" s="119">
        <v>2394715.4586470192</v>
      </c>
      <c r="O138" s="119">
        <v>795525.91206262261</v>
      </c>
      <c r="P138" s="119">
        <v>3032230.7553039603</v>
      </c>
      <c r="Q138" s="119">
        <v>7867990.5316629782</v>
      </c>
      <c r="R138" s="119">
        <v>5955360.9358246531</v>
      </c>
      <c r="S138" s="183">
        <v>0</v>
      </c>
      <c r="T138" s="184">
        <v>795525.91206262261</v>
      </c>
      <c r="U138" s="185">
        <v>7867990.5316629782</v>
      </c>
      <c r="V138" s="186">
        <v>759.53185941335823</v>
      </c>
      <c r="W138" s="187">
        <v>125.51029376097429</v>
      </c>
      <c r="X138" s="118"/>
      <c r="Y138" s="255">
        <v>0</v>
      </c>
      <c r="Z138" s="380">
        <v>7867990.5316629782</v>
      </c>
      <c r="AA138" s="372">
        <v>759.53185941335823</v>
      </c>
      <c r="AB138" s="225">
        <v>125.51029376097429</v>
      </c>
    </row>
    <row r="139" spans="1:28" ht="15">
      <c r="A139" s="18"/>
      <c r="B139" s="82">
        <v>105</v>
      </c>
      <c r="C139" s="141" t="s">
        <v>107</v>
      </c>
      <c r="D139" s="119">
        <v>1442081.33777232</v>
      </c>
      <c r="E139" s="388">
        <v>3855</v>
      </c>
      <c r="F139" s="388">
        <v>187</v>
      </c>
      <c r="G139" s="388">
        <v>367</v>
      </c>
      <c r="H139" s="388">
        <v>984</v>
      </c>
      <c r="I139" s="119">
        <v>374.08076206804668</v>
      </c>
      <c r="J139" s="182">
        <v>3.542322545149489E-3</v>
      </c>
      <c r="K139" s="119">
        <v>2139854.1772762695</v>
      </c>
      <c r="L139" s="119">
        <v>67.391570560564304</v>
      </c>
      <c r="M139" s="119">
        <v>-911758.25723157637</v>
      </c>
      <c r="N139" s="119">
        <v>-697772.83950394951</v>
      </c>
      <c r="O139" s="119">
        <v>0</v>
      </c>
      <c r="P139" s="119">
        <v>0</v>
      </c>
      <c r="Q139" s="119">
        <v>1442081.33777232</v>
      </c>
      <c r="R139" s="119">
        <v>2032861.4684124559</v>
      </c>
      <c r="S139" s="183">
        <v>-590780.13064013585</v>
      </c>
      <c r="T139" s="184">
        <v>-590780.13064013585</v>
      </c>
      <c r="U139" s="185">
        <v>2032861.4684124559</v>
      </c>
      <c r="V139" s="186">
        <v>527.33112021075374</v>
      </c>
      <c r="W139" s="187">
        <v>95</v>
      </c>
      <c r="X139" s="118"/>
      <c r="Y139" s="255">
        <v>85594.167091050884</v>
      </c>
      <c r="Z139" s="380">
        <v>2118455.6355035068</v>
      </c>
      <c r="AA139" s="372">
        <v>549.53453579857501</v>
      </c>
      <c r="AB139" s="225">
        <v>99</v>
      </c>
    </row>
    <row r="140" spans="1:28" ht="15">
      <c r="A140" s="2" t="s">
        <v>203</v>
      </c>
      <c r="B140" s="82">
        <v>106</v>
      </c>
      <c r="C140" s="141" t="s">
        <v>108</v>
      </c>
      <c r="D140" s="119">
        <v>14227918.9607496</v>
      </c>
      <c r="E140" s="388">
        <v>32773</v>
      </c>
      <c r="F140" s="388">
        <v>2139</v>
      </c>
      <c r="G140" s="388">
        <v>3573</v>
      </c>
      <c r="H140" s="388">
        <v>6425</v>
      </c>
      <c r="I140" s="119">
        <v>434.13538463825711</v>
      </c>
      <c r="J140" s="182">
        <v>3.1065081154993891E-2</v>
      </c>
      <c r="K140" s="119">
        <v>18765864.155415215</v>
      </c>
      <c r="L140" s="119">
        <v>75.818085662971654</v>
      </c>
      <c r="M140" s="119">
        <v>-6414531.6102071367</v>
      </c>
      <c r="N140" s="119">
        <v>-4537945.1946656145</v>
      </c>
      <c r="O140" s="119">
        <v>0</v>
      </c>
      <c r="P140" s="119">
        <v>0</v>
      </c>
      <c r="Q140" s="119">
        <v>14227918.9607496</v>
      </c>
      <c r="R140" s="119">
        <v>17827570.947644453</v>
      </c>
      <c r="S140" s="183">
        <v>-3599651.9868948534</v>
      </c>
      <c r="T140" s="184">
        <v>-3599651.9868948534</v>
      </c>
      <c r="U140" s="185">
        <v>17827570.947644453</v>
      </c>
      <c r="V140" s="186">
        <v>543.97128574266787</v>
      </c>
      <c r="W140" s="187">
        <v>95</v>
      </c>
      <c r="X140" s="118"/>
      <c r="Y140" s="255">
        <v>750634.56621661037</v>
      </c>
      <c r="Z140" s="380">
        <v>18578205.513861064</v>
      </c>
      <c r="AA140" s="372">
        <v>566.87533987920131</v>
      </c>
      <c r="AB140" s="225">
        <v>99.000000000000014</v>
      </c>
    </row>
    <row r="141" spans="1:28" ht="15">
      <c r="A141" s="2"/>
      <c r="B141" s="82">
        <v>107</v>
      </c>
      <c r="C141" s="141" t="s">
        <v>109</v>
      </c>
      <c r="D141" s="119">
        <v>1933107.8084241601</v>
      </c>
      <c r="E141" s="388">
        <v>3821</v>
      </c>
      <c r="F141" s="388">
        <v>223</v>
      </c>
      <c r="G141" s="388">
        <v>378</v>
      </c>
      <c r="H141" s="388">
        <v>756</v>
      </c>
      <c r="I141" s="119">
        <v>505.91672557554568</v>
      </c>
      <c r="J141" s="182">
        <v>3.4853028915961355E-3</v>
      </c>
      <c r="K141" s="119">
        <v>2105409.6165995281</v>
      </c>
      <c r="L141" s="119">
        <v>91.816233438999177</v>
      </c>
      <c r="M141" s="119">
        <v>-382842.769835321</v>
      </c>
      <c r="N141" s="119">
        <v>-172301.808175368</v>
      </c>
      <c r="O141" s="119">
        <v>0</v>
      </c>
      <c r="P141" s="119">
        <v>0</v>
      </c>
      <c r="Q141" s="119">
        <v>1933107.8084241601</v>
      </c>
      <c r="R141" s="119">
        <v>2000139.1357695516</v>
      </c>
      <c r="S141" s="183">
        <v>-67031.327345391503</v>
      </c>
      <c r="T141" s="184">
        <v>-67031.327345391503</v>
      </c>
      <c r="U141" s="185">
        <v>2000139.1357695516</v>
      </c>
      <c r="V141" s="186">
        <v>523.45960109121995</v>
      </c>
      <c r="W141" s="187">
        <v>95</v>
      </c>
      <c r="X141" s="118"/>
      <c r="Y141" s="255">
        <v>84216.384663981153</v>
      </c>
      <c r="Z141" s="380">
        <v>2084355.5204335328</v>
      </c>
      <c r="AA141" s="372">
        <v>545.50000534769242</v>
      </c>
      <c r="AB141" s="225">
        <v>99</v>
      </c>
    </row>
    <row r="142" spans="1:28" ht="15">
      <c r="A142" s="2"/>
      <c r="B142" s="82">
        <v>108</v>
      </c>
      <c r="C142" s="141" t="s">
        <v>110</v>
      </c>
      <c r="D142" s="119">
        <v>15181531.596262479</v>
      </c>
      <c r="E142" s="388">
        <v>31903</v>
      </c>
      <c r="F142" s="388">
        <v>2353</v>
      </c>
      <c r="G142" s="388">
        <v>3673</v>
      </c>
      <c r="H142" s="388">
        <v>6238</v>
      </c>
      <c r="I142" s="119">
        <v>475.86532916222546</v>
      </c>
      <c r="J142" s="182">
        <v>3.1213168154601959E-2</v>
      </c>
      <c r="K142" s="119">
        <v>18855320.883500449</v>
      </c>
      <c r="L142" s="119">
        <v>80.515901532851885</v>
      </c>
      <c r="M142" s="119">
        <v>-5559321.3755880166</v>
      </c>
      <c r="N142" s="119">
        <v>-3673789.2872379702</v>
      </c>
      <c r="O142" s="119">
        <v>0</v>
      </c>
      <c r="P142" s="119">
        <v>0</v>
      </c>
      <c r="Q142" s="119">
        <v>15181531.596262479</v>
      </c>
      <c r="R142" s="119">
        <v>17912554.839325428</v>
      </c>
      <c r="S142" s="183">
        <v>-2731023.2430629488</v>
      </c>
      <c r="T142" s="184">
        <v>-2731023.2430629488</v>
      </c>
      <c r="U142" s="185">
        <v>17912554.839325428</v>
      </c>
      <c r="V142" s="186">
        <v>561.46929252187658</v>
      </c>
      <c r="W142" s="187">
        <v>95</v>
      </c>
      <c r="X142" s="118"/>
      <c r="Y142" s="255">
        <v>754212.83534001559</v>
      </c>
      <c r="Z142" s="380">
        <v>18666767.674665444</v>
      </c>
      <c r="AA142" s="372">
        <v>585.11010483858706</v>
      </c>
      <c r="AB142" s="225">
        <v>98.999999999999986</v>
      </c>
    </row>
    <row r="143" spans="1:28" ht="15">
      <c r="A143" s="2"/>
      <c r="B143" s="82">
        <v>109</v>
      </c>
      <c r="C143" s="141" t="s">
        <v>111</v>
      </c>
      <c r="D143" s="119">
        <v>1033225.0882651999</v>
      </c>
      <c r="E143" s="388">
        <v>2775</v>
      </c>
      <c r="F143" s="388">
        <v>169</v>
      </c>
      <c r="G143" s="388">
        <v>315</v>
      </c>
      <c r="H143" s="388">
        <v>681</v>
      </c>
      <c r="I143" s="119">
        <v>372.33336514061256</v>
      </c>
      <c r="J143" s="182">
        <v>2.7180587682401592E-3</v>
      </c>
      <c r="K143" s="119">
        <v>1641931.0594020584</v>
      </c>
      <c r="L143" s="119">
        <v>62.927434276166828</v>
      </c>
      <c r="M143" s="119">
        <v>-772899.0770770642</v>
      </c>
      <c r="N143" s="119">
        <v>-608705.97113685845</v>
      </c>
      <c r="O143" s="119">
        <v>0</v>
      </c>
      <c r="P143" s="119">
        <v>0</v>
      </c>
      <c r="Q143" s="119">
        <v>1033225.0882651999</v>
      </c>
      <c r="R143" s="119">
        <v>1559834.5064319554</v>
      </c>
      <c r="S143" s="183">
        <v>-526609.41816675547</v>
      </c>
      <c r="T143" s="184">
        <v>-526609.41816675547</v>
      </c>
      <c r="U143" s="185">
        <v>1559834.5064319554</v>
      </c>
      <c r="V143" s="186">
        <v>562.10252484034424</v>
      </c>
      <c r="W143" s="187">
        <v>95</v>
      </c>
      <c r="X143" s="118"/>
      <c r="Y143" s="255">
        <v>65677.242376082344</v>
      </c>
      <c r="Z143" s="380">
        <v>1625511.7488080377</v>
      </c>
      <c r="AA143" s="372">
        <v>585.76999957046405</v>
      </c>
      <c r="AB143" s="225">
        <v>99</v>
      </c>
    </row>
    <row r="144" spans="1:28" ht="15">
      <c r="A144" s="2"/>
      <c r="B144" s="82">
        <v>110</v>
      </c>
      <c r="C144" s="141" t="s">
        <v>112</v>
      </c>
      <c r="D144" s="119">
        <v>3923400.6834340799</v>
      </c>
      <c r="E144" s="388">
        <v>9867</v>
      </c>
      <c r="F144" s="388">
        <v>549</v>
      </c>
      <c r="G144" s="388">
        <v>920</v>
      </c>
      <c r="H144" s="388">
        <v>2332</v>
      </c>
      <c r="I144" s="119">
        <v>397.62852776265123</v>
      </c>
      <c r="J144" s="182">
        <v>9.0482530643210095E-3</v>
      </c>
      <c r="K144" s="119">
        <v>5465889.0798220709</v>
      </c>
      <c r="L144" s="119">
        <v>71.779734753816058</v>
      </c>
      <c r="M144" s="119">
        <v>-2089077.3043701979</v>
      </c>
      <c r="N144" s="119">
        <v>-1542488.396387991</v>
      </c>
      <c r="O144" s="119">
        <v>0</v>
      </c>
      <c r="P144" s="119">
        <v>0</v>
      </c>
      <c r="Q144" s="119">
        <v>3923400.6834340799</v>
      </c>
      <c r="R144" s="119">
        <v>5192594.625830967</v>
      </c>
      <c r="S144" s="183">
        <v>-1269193.9423968871</v>
      </c>
      <c r="T144" s="184">
        <v>-1269193.9423968871</v>
      </c>
      <c r="U144" s="185">
        <v>5192594.625830967</v>
      </c>
      <c r="V144" s="186">
        <v>526.25870333748526</v>
      </c>
      <c r="W144" s="187">
        <v>95</v>
      </c>
      <c r="X144" s="118"/>
      <c r="Y144" s="255">
        <v>218635.56319288351</v>
      </c>
      <c r="Z144" s="380">
        <v>5411230.1890238505</v>
      </c>
      <c r="AA144" s="372">
        <v>548.41696453064264</v>
      </c>
      <c r="AB144" s="225">
        <v>99.000000000000014</v>
      </c>
    </row>
    <row r="145" spans="1:28" ht="15">
      <c r="A145" s="2"/>
      <c r="B145" s="82">
        <v>111</v>
      </c>
      <c r="C145" s="141" t="s">
        <v>113</v>
      </c>
      <c r="D145" s="119">
        <v>1149812.4646594399</v>
      </c>
      <c r="E145" s="388">
        <v>3668</v>
      </c>
      <c r="F145" s="388">
        <v>187</v>
      </c>
      <c r="G145" s="388">
        <v>374</v>
      </c>
      <c r="H145" s="388">
        <v>914</v>
      </c>
      <c r="I145" s="119">
        <v>313.47122809690291</v>
      </c>
      <c r="J145" s="182">
        <v>3.4319008514201075E-3</v>
      </c>
      <c r="K145" s="119">
        <v>2073150.3919554534</v>
      </c>
      <c r="L145" s="119">
        <v>55.462086548140135</v>
      </c>
      <c r="M145" s="119">
        <v>-1130652.9664915591</v>
      </c>
      <c r="N145" s="119">
        <v>-923337.92729601357</v>
      </c>
      <c r="O145" s="119">
        <v>0</v>
      </c>
      <c r="P145" s="119">
        <v>0</v>
      </c>
      <c r="Q145" s="119">
        <v>1149812.4646594399</v>
      </c>
      <c r="R145" s="119">
        <v>1969492.8723576807</v>
      </c>
      <c r="S145" s="183">
        <v>-819680.40769824083</v>
      </c>
      <c r="T145" s="184">
        <v>-819680.40769824083</v>
      </c>
      <c r="U145" s="185">
        <v>1969492.8723576807</v>
      </c>
      <c r="V145" s="186">
        <v>536.93916912695761</v>
      </c>
      <c r="W145" s="187">
        <v>95</v>
      </c>
      <c r="X145" s="118"/>
      <c r="Y145" s="255">
        <v>82926.0156782181</v>
      </c>
      <c r="Z145" s="380">
        <v>2052418.8880358988</v>
      </c>
      <c r="AA145" s="372">
        <v>559.54713414282958</v>
      </c>
      <c r="AB145" s="225">
        <v>99</v>
      </c>
    </row>
    <row r="146" spans="1:28" ht="15">
      <c r="A146" s="2" t="s">
        <v>204</v>
      </c>
      <c r="B146" s="82">
        <v>112</v>
      </c>
      <c r="C146" s="141" t="s">
        <v>114</v>
      </c>
      <c r="D146" s="119">
        <v>552252.33089327998</v>
      </c>
      <c r="E146" s="388">
        <v>2225</v>
      </c>
      <c r="F146" s="388">
        <v>113</v>
      </c>
      <c r="G146" s="388">
        <v>217</v>
      </c>
      <c r="H146" s="388">
        <v>520</v>
      </c>
      <c r="I146" s="119">
        <v>248.20329478349663</v>
      </c>
      <c r="J146" s="182">
        <v>2.0373974663815009E-3</v>
      </c>
      <c r="K146" s="119">
        <v>1230755.6479232351</v>
      </c>
      <c r="L146" s="119">
        <v>44.870997084201491</v>
      </c>
      <c r="M146" s="119">
        <v>-801578.88182227872</v>
      </c>
      <c r="N146" s="119">
        <v>-678503.3170299551</v>
      </c>
      <c r="O146" s="119">
        <v>0</v>
      </c>
      <c r="P146" s="119">
        <v>0</v>
      </c>
      <c r="Q146" s="119">
        <v>552252.33089327998</v>
      </c>
      <c r="R146" s="119">
        <v>1169217.8655270734</v>
      </c>
      <c r="S146" s="183">
        <v>-616965.5346337934</v>
      </c>
      <c r="T146" s="184">
        <v>-616965.5346337934</v>
      </c>
      <c r="U146" s="185">
        <v>1169217.8655270734</v>
      </c>
      <c r="V146" s="186">
        <v>525.49117551778579</v>
      </c>
      <c r="W146" s="187">
        <v>95</v>
      </c>
      <c r="X146" s="118"/>
      <c r="Y146" s="255">
        <v>49230.22591692931</v>
      </c>
      <c r="Z146" s="380">
        <v>1218448.0914440027</v>
      </c>
      <c r="AA146" s="372">
        <v>547.6171197501136</v>
      </c>
      <c r="AB146" s="225">
        <v>99</v>
      </c>
    </row>
    <row r="147" spans="1:28" s="10" customFormat="1" ht="15">
      <c r="A147" s="299" t="s">
        <v>205</v>
      </c>
      <c r="B147" s="82">
        <v>113</v>
      </c>
      <c r="C147" s="141" t="s">
        <v>115</v>
      </c>
      <c r="D147" s="119">
        <v>1677144.9387924001</v>
      </c>
      <c r="E147" s="388">
        <v>4454</v>
      </c>
      <c r="F147" s="388">
        <v>236</v>
      </c>
      <c r="G147" s="388">
        <v>457</v>
      </c>
      <c r="H147" s="388">
        <v>911</v>
      </c>
      <c r="I147" s="119">
        <v>376.54803295743153</v>
      </c>
      <c r="J147" s="182">
        <v>4.0710325352818861E-3</v>
      </c>
      <c r="K147" s="119">
        <v>2459238.4983064597</v>
      </c>
      <c r="L147" s="119">
        <v>68.197734377831026</v>
      </c>
      <c r="M147" s="119">
        <v>-1028017.4093447058</v>
      </c>
      <c r="N147" s="119">
        <v>-782093.55951405969</v>
      </c>
      <c r="O147" s="119">
        <v>0</v>
      </c>
      <c r="P147" s="119">
        <v>0</v>
      </c>
      <c r="Q147" s="119">
        <v>1677144.9387924001</v>
      </c>
      <c r="R147" s="119">
        <v>2336276.5733911367</v>
      </c>
      <c r="S147" s="183">
        <v>-659131.63459873665</v>
      </c>
      <c r="T147" s="184">
        <v>-659131.63459873665</v>
      </c>
      <c r="U147" s="185">
        <v>2336276.5733911367</v>
      </c>
      <c r="V147" s="186">
        <v>524.53447988126106</v>
      </c>
      <c r="W147" s="187">
        <v>95</v>
      </c>
      <c r="X147" s="109"/>
      <c r="Y147" s="255">
        <v>98369.539932258427</v>
      </c>
      <c r="Z147" s="380">
        <v>2434646.1133233951</v>
      </c>
      <c r="AA147" s="372">
        <v>546.62014219205105</v>
      </c>
      <c r="AB147" s="225">
        <v>99</v>
      </c>
    </row>
    <row r="148" spans="1:28" ht="15">
      <c r="A148" s="314"/>
      <c r="B148" s="82">
        <v>114</v>
      </c>
      <c r="C148" s="141" t="s">
        <v>116</v>
      </c>
      <c r="D148" s="119">
        <v>4141300.0245398395</v>
      </c>
      <c r="E148" s="388">
        <v>9190</v>
      </c>
      <c r="F148" s="388">
        <v>573</v>
      </c>
      <c r="G148" s="388">
        <v>967</v>
      </c>
      <c r="H148" s="388">
        <v>1834</v>
      </c>
      <c r="I148" s="119">
        <v>450.63112345373662</v>
      </c>
      <c r="J148" s="182">
        <v>8.5974864101942446E-3</v>
      </c>
      <c r="K148" s="119">
        <v>5193588.9446661687</v>
      </c>
      <c r="L148" s="119">
        <v>79.738694545569828</v>
      </c>
      <c r="M148" s="119">
        <v>-1571647.8145929463</v>
      </c>
      <c r="N148" s="119">
        <v>-1052288.9201263292</v>
      </c>
      <c r="O148" s="119">
        <v>0</v>
      </c>
      <c r="P148" s="119">
        <v>0</v>
      </c>
      <c r="Q148" s="119">
        <v>4141300.0245398395</v>
      </c>
      <c r="R148" s="119">
        <v>4933909.4974328605</v>
      </c>
      <c r="S148" s="183">
        <v>-792609.47289302107</v>
      </c>
      <c r="T148" s="184">
        <v>-792609.47289302107</v>
      </c>
      <c r="U148" s="185">
        <v>4933909.4974328605</v>
      </c>
      <c r="V148" s="186">
        <v>536.87807371413066</v>
      </c>
      <c r="W148" s="187">
        <v>95</v>
      </c>
      <c r="X148" s="118"/>
      <c r="Y148" s="255">
        <v>207743.5577866463</v>
      </c>
      <c r="Z148" s="380">
        <v>5141653.0552195068</v>
      </c>
      <c r="AA148" s="372">
        <v>559.48346629156765</v>
      </c>
      <c r="AB148" s="225">
        <v>99</v>
      </c>
    </row>
    <row r="149" spans="1:28" s="10" customFormat="1" ht="15">
      <c r="A149" s="299" t="s">
        <v>176</v>
      </c>
      <c r="B149" s="82">
        <v>115</v>
      </c>
      <c r="C149" s="141" t="s">
        <v>117</v>
      </c>
      <c r="D149" s="119">
        <v>6566528.3044707999</v>
      </c>
      <c r="E149" s="388">
        <v>12890</v>
      </c>
      <c r="F149" s="388">
        <v>839</v>
      </c>
      <c r="G149" s="388">
        <v>1482</v>
      </c>
      <c r="H149" s="388">
        <v>2454</v>
      </c>
      <c r="I149" s="119">
        <v>509.42810740657876</v>
      </c>
      <c r="J149" s="182">
        <v>1.2345669301222995E-2</v>
      </c>
      <c r="K149" s="119">
        <v>7457799.7030980606</v>
      </c>
      <c r="L149" s="119">
        <v>88.049137358073381</v>
      </c>
      <c r="M149" s="119">
        <v>-1637051.3689370668</v>
      </c>
      <c r="N149" s="119">
        <v>-891271.3986272607</v>
      </c>
      <c r="O149" s="119">
        <v>0</v>
      </c>
      <c r="P149" s="119">
        <v>0</v>
      </c>
      <c r="Q149" s="119">
        <v>6566528.3044707999</v>
      </c>
      <c r="R149" s="119">
        <v>7084909.7179431571</v>
      </c>
      <c r="S149" s="183">
        <v>-518381.41347235721</v>
      </c>
      <c r="T149" s="184">
        <v>-518381.41347235721</v>
      </c>
      <c r="U149" s="185">
        <v>7084909.7179431571</v>
      </c>
      <c r="V149" s="186">
        <v>549.6438881259237</v>
      </c>
      <c r="W149" s="187">
        <v>95</v>
      </c>
      <c r="X149" s="109"/>
      <c r="Y149" s="255">
        <v>298311.98812392261</v>
      </c>
      <c r="Z149" s="380">
        <v>7383221.7060670797</v>
      </c>
      <c r="AA149" s="372">
        <v>572.78678867859423</v>
      </c>
      <c r="AB149" s="225">
        <v>99</v>
      </c>
    </row>
    <row r="150" spans="1:28" ht="15">
      <c r="B150" s="82">
        <v>116</v>
      </c>
      <c r="C150" s="141" t="s">
        <v>118</v>
      </c>
      <c r="D150" s="119">
        <v>1681804.5627617601</v>
      </c>
      <c r="E150" s="388">
        <v>4293</v>
      </c>
      <c r="F150" s="388">
        <v>241</v>
      </c>
      <c r="G150" s="388">
        <v>452</v>
      </c>
      <c r="H150" s="388">
        <v>971</v>
      </c>
      <c r="I150" s="119">
        <v>391.7550810066993</v>
      </c>
      <c r="J150" s="182">
        <v>4.0333807096383425E-3</v>
      </c>
      <c r="K150" s="119">
        <v>2436493.6987128318</v>
      </c>
      <c r="L150" s="119">
        <v>69.025606905949971</v>
      </c>
      <c r="M150" s="119">
        <v>-998338.50582235516</v>
      </c>
      <c r="N150" s="119">
        <v>-754689.13595107174</v>
      </c>
      <c r="O150" s="119">
        <v>0</v>
      </c>
      <c r="P150" s="119">
        <v>0</v>
      </c>
      <c r="Q150" s="119">
        <v>1681804.5627617601</v>
      </c>
      <c r="R150" s="119">
        <v>2314669.0137771904</v>
      </c>
      <c r="S150" s="183">
        <v>-632864.45101543027</v>
      </c>
      <c r="T150" s="184">
        <v>-632864.45101543027</v>
      </c>
      <c r="U150" s="185">
        <v>2314669.0137771904</v>
      </c>
      <c r="V150" s="186">
        <v>539.17284271539495</v>
      </c>
      <c r="W150" s="187">
        <v>95</v>
      </c>
      <c r="X150" s="118"/>
      <c r="Y150" s="255">
        <v>97459.747948513366</v>
      </c>
      <c r="Z150" s="380">
        <v>2412128.7617257037</v>
      </c>
      <c r="AA150" s="372">
        <v>561.87485714551678</v>
      </c>
      <c r="AB150" s="225">
        <v>99.000000000000014</v>
      </c>
    </row>
    <row r="151" spans="1:28" ht="15">
      <c r="B151" s="82">
        <v>117</v>
      </c>
      <c r="C151" s="141" t="s">
        <v>119</v>
      </c>
      <c r="D151" s="119">
        <v>1713227.4325605601</v>
      </c>
      <c r="E151" s="388">
        <v>5880</v>
      </c>
      <c r="F151" s="388">
        <v>263</v>
      </c>
      <c r="G151" s="388">
        <v>645</v>
      </c>
      <c r="H151" s="388">
        <v>1346</v>
      </c>
      <c r="I151" s="119">
        <v>291.36520961914289</v>
      </c>
      <c r="J151" s="182">
        <v>5.4610682346680232E-3</v>
      </c>
      <c r="K151" s="119">
        <v>3298934.3927324261</v>
      </c>
      <c r="L151" s="119">
        <v>51.932752477127494</v>
      </c>
      <c r="M151" s="119">
        <v>-1915600.3994451084</v>
      </c>
      <c r="N151" s="119">
        <v>-1585706.960171866</v>
      </c>
      <c r="O151" s="119">
        <v>0</v>
      </c>
      <c r="P151" s="119">
        <v>0</v>
      </c>
      <c r="Q151" s="119">
        <v>1713227.4325605601</v>
      </c>
      <c r="R151" s="119">
        <v>3133987.6730958051</v>
      </c>
      <c r="S151" s="183">
        <v>-1420760.240535245</v>
      </c>
      <c r="T151" s="184">
        <v>-1420760.240535245</v>
      </c>
      <c r="U151" s="185">
        <v>3133987.6730958051</v>
      </c>
      <c r="V151" s="186">
        <v>532.99110086663347</v>
      </c>
      <c r="W151" s="187">
        <v>95</v>
      </c>
      <c r="X151" s="118"/>
      <c r="Y151" s="255">
        <v>131957.37570929667</v>
      </c>
      <c r="Z151" s="380">
        <v>3265945.0488051018</v>
      </c>
      <c r="AA151" s="372">
        <v>555.43283142943903</v>
      </c>
      <c r="AB151" s="225">
        <v>99</v>
      </c>
    </row>
    <row r="152" spans="1:28" ht="15">
      <c r="B152" s="82">
        <v>118</v>
      </c>
      <c r="C152" s="141" t="s">
        <v>120</v>
      </c>
      <c r="D152" s="119">
        <v>1924840.2711870403</v>
      </c>
      <c r="E152" s="388">
        <v>6633</v>
      </c>
      <c r="F152" s="388">
        <v>342</v>
      </c>
      <c r="G152" s="388">
        <v>692</v>
      </c>
      <c r="H152" s="388">
        <v>1466</v>
      </c>
      <c r="I152" s="119">
        <v>290.19150779240772</v>
      </c>
      <c r="J152" s="182">
        <v>6.1364672408924514E-3</v>
      </c>
      <c r="K152" s="119">
        <v>3706930.9448184511</v>
      </c>
      <c r="L152" s="119">
        <v>51.925441823446491</v>
      </c>
      <c r="M152" s="119">
        <v>-2152783.7681132564</v>
      </c>
      <c r="N152" s="119">
        <v>-1782090.6736314108</v>
      </c>
      <c r="O152" s="119">
        <v>0</v>
      </c>
      <c r="P152" s="119">
        <v>0</v>
      </c>
      <c r="Q152" s="119">
        <v>1924840.2711870403</v>
      </c>
      <c r="R152" s="119">
        <v>3521584.3975775284</v>
      </c>
      <c r="S152" s="183">
        <v>-1596744.1263904881</v>
      </c>
      <c r="T152" s="184">
        <v>-1596744.1263904881</v>
      </c>
      <c r="U152" s="185">
        <v>3521584.3975775284</v>
      </c>
      <c r="V152" s="186">
        <v>530.91879957448043</v>
      </c>
      <c r="W152" s="187">
        <v>95</v>
      </c>
      <c r="X152" s="118"/>
      <c r="Y152" s="255">
        <v>148277.23779273825</v>
      </c>
      <c r="Z152" s="380">
        <v>3669861.6353702666</v>
      </c>
      <c r="AA152" s="372">
        <v>553.27327534603751</v>
      </c>
      <c r="AB152" s="225">
        <v>99</v>
      </c>
    </row>
    <row r="153" spans="1:28" ht="15">
      <c r="B153" s="142">
        <v>119</v>
      </c>
      <c r="C153" s="145" t="s">
        <v>121</v>
      </c>
      <c r="D153" s="125">
        <v>860070.21000879991</v>
      </c>
      <c r="E153" s="390">
        <v>3431</v>
      </c>
      <c r="F153" s="390">
        <v>174</v>
      </c>
      <c r="G153" s="390">
        <v>376</v>
      </c>
      <c r="H153" s="390">
        <v>729</v>
      </c>
      <c r="I153" s="125">
        <v>250.67624890958902</v>
      </c>
      <c r="J153" s="197">
        <v>3.1921435193028214E-3</v>
      </c>
      <c r="K153" s="146">
        <v>1928317.2430468923</v>
      </c>
      <c r="L153" s="146">
        <v>44.602111665496572</v>
      </c>
      <c r="M153" s="146">
        <v>-1261078.7573427814</v>
      </c>
      <c r="N153" s="146">
        <v>-1068247.0330380923</v>
      </c>
      <c r="O153" s="146">
        <v>0</v>
      </c>
      <c r="P153" s="146">
        <v>0</v>
      </c>
      <c r="Q153" s="146">
        <v>860070.21000879991</v>
      </c>
      <c r="R153" s="146">
        <v>1831901.3808945478</v>
      </c>
      <c r="S153" s="198">
        <v>-971831.17088574788</v>
      </c>
      <c r="T153" s="199">
        <v>-971831.17088574788</v>
      </c>
      <c r="U153" s="191">
        <v>1831901.3808945478</v>
      </c>
      <c r="V153" s="192">
        <v>533.92637158103992</v>
      </c>
      <c r="W153" s="193">
        <v>95</v>
      </c>
      <c r="X153" s="124"/>
      <c r="Y153" s="255">
        <v>77132.689721875591</v>
      </c>
      <c r="Z153" s="381">
        <v>1909034.0706164234</v>
      </c>
      <c r="AA153" s="373">
        <v>556.40748196339939</v>
      </c>
      <c r="AB153" s="227">
        <v>99</v>
      </c>
    </row>
    <row r="154" spans="1:28">
      <c r="B154" s="105"/>
      <c r="C154" s="315" t="s">
        <v>133</v>
      </c>
      <c r="D154" s="250">
        <v>521600256.8617453</v>
      </c>
      <c r="E154" s="250">
        <v>1057239</v>
      </c>
      <c r="F154" s="250">
        <v>70319</v>
      </c>
      <c r="G154" s="250">
        <v>111816</v>
      </c>
      <c r="H154" s="250">
        <v>212508</v>
      </c>
      <c r="I154" s="250">
        <v>493.36077921997327</v>
      </c>
      <c r="J154" s="310">
        <v>1</v>
      </c>
      <c r="K154" s="250">
        <v>604082251.12260818</v>
      </c>
      <c r="L154" s="250"/>
      <c r="M154" s="253"/>
      <c r="N154" s="253"/>
      <c r="O154" s="250">
        <v>13257149.883064559</v>
      </c>
      <c r="P154" s="253"/>
      <c r="Q154" s="250">
        <v>508343106.97868079</v>
      </c>
      <c r="R154" s="250">
        <v>573878138.56647742</v>
      </c>
      <c r="S154" s="250">
        <v>-99761410.43767637</v>
      </c>
      <c r="T154" s="250">
        <v>-86504260.554611832</v>
      </c>
      <c r="U154" s="250">
        <v>608104517.41635692</v>
      </c>
      <c r="V154" s="250">
        <v>575.18169251830182</v>
      </c>
      <c r="W154" s="312"/>
      <c r="X154" s="200">
        <v>0</v>
      </c>
      <c r="Y154" s="201">
        <v>18266639.775918525</v>
      </c>
      <c r="Z154" s="378">
        <v>626371157.1922754</v>
      </c>
      <c r="AA154" s="374">
        <v>592.45937502520758</v>
      </c>
    </row>
    <row r="155" spans="1:28" ht="12.75" thickBot="1">
      <c r="B155" s="105"/>
      <c r="C155" s="316" t="s">
        <v>206</v>
      </c>
      <c r="D155" s="317">
        <v>1295849054</v>
      </c>
      <c r="E155" s="317">
        <v>2180293</v>
      </c>
      <c r="F155" s="317">
        <v>149252</v>
      </c>
      <c r="G155" s="317">
        <v>214709</v>
      </c>
      <c r="H155" s="317">
        <v>454401</v>
      </c>
      <c r="I155" s="250">
        <v>594.34628923727223</v>
      </c>
      <c r="J155" s="318"/>
      <c r="K155" s="317">
        <v>1161696636.7742462</v>
      </c>
      <c r="L155" s="254"/>
      <c r="M155" s="254"/>
      <c r="N155" s="254"/>
      <c r="O155" s="317">
        <v>98547144.259521171</v>
      </c>
      <c r="P155" s="254"/>
      <c r="Q155" s="317">
        <v>1197301909.740479</v>
      </c>
      <c r="R155" s="317">
        <v>1103611804.9355335</v>
      </c>
      <c r="S155" s="317">
        <v>-110635421.0433585</v>
      </c>
      <c r="T155" s="317">
        <v>-12088276.783837348</v>
      </c>
      <c r="U155" s="275">
        <v>1307937330.7838373</v>
      </c>
      <c r="V155" s="250">
        <v>599.89062515168246</v>
      </c>
      <c r="W155" s="312"/>
      <c r="X155" s="319">
        <v>5082586.4402441103</v>
      </c>
      <c r="Y155" s="367">
        <v>18266639.775918525</v>
      </c>
      <c r="Z155" s="383">
        <v>1331286557</v>
      </c>
      <c r="AA155" s="374">
        <v>610.59984002150168</v>
      </c>
    </row>
    <row r="157" spans="1:28">
      <c r="D157" s="147"/>
      <c r="E157" s="147"/>
      <c r="F157" s="147"/>
      <c r="G157" s="147"/>
      <c r="H157" s="147"/>
      <c r="S157" s="202">
        <f>O155+S155</f>
        <v>-12088276.783837333</v>
      </c>
    </row>
    <row r="158" spans="1:28">
      <c r="D158" s="147"/>
    </row>
    <row r="159" spans="1:28" ht="14.25">
      <c r="E159" s="72"/>
      <c r="F159" s="72"/>
      <c r="G159" s="72"/>
      <c r="H159" s="72"/>
    </row>
  </sheetData>
  <mergeCells count="11">
    <mergeCell ref="S6:V6"/>
    <mergeCell ref="S7:V7"/>
    <mergeCell ref="D15:G15"/>
    <mergeCell ref="H15:K15"/>
    <mergeCell ref="P15:S15"/>
    <mergeCell ref="T15:V15"/>
    <mergeCell ref="B24:K24"/>
    <mergeCell ref="B25:K25"/>
    <mergeCell ref="B26:K26"/>
    <mergeCell ref="E28:H28"/>
    <mergeCell ref="M29:M30"/>
  </mergeCells>
  <pageMargins left="0.75" right="0.75" top="1" bottom="1" header="0" footer="0"/>
  <pageSetup paperSize="9" scale="6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7"/>
  <sheetViews>
    <sheetView zoomScaleNormal="100" workbookViewId="0">
      <pane xSplit="2" ySplit="1" topLeftCell="C2" activePane="bottomRight" state="frozen"/>
      <selection activeCell="AA32" sqref="AA32"/>
      <selection pane="topRight" activeCell="AA32" sqref="AA32"/>
      <selection pane="bottomLeft" activeCell="AA32" sqref="AA32"/>
      <selection pane="bottomRight" activeCell="C8" sqref="C8"/>
    </sheetView>
  </sheetViews>
  <sheetFormatPr defaultRowHeight="15"/>
  <cols>
    <col min="1" max="1" width="6.7109375" style="69" customWidth="1"/>
    <col min="2" max="2" width="27.28515625" style="70" customWidth="1"/>
    <col min="3" max="3" width="18.28515625" style="43" customWidth="1"/>
    <col min="4" max="8" width="16.7109375" style="43" customWidth="1"/>
    <col min="9" max="9" width="16.5703125" style="43" customWidth="1"/>
    <col min="10" max="10" width="9.140625" style="43" customWidth="1"/>
    <col min="11" max="11" width="12.7109375" style="55" customWidth="1"/>
    <col min="12" max="12" width="14.7109375" style="28" customWidth="1"/>
    <col min="13" max="13" width="14.5703125" style="28" customWidth="1"/>
    <col min="14" max="14" width="14.42578125" style="28" customWidth="1"/>
    <col min="15" max="15" width="12.7109375" style="28" customWidth="1"/>
    <col min="16" max="16" width="14.5703125" style="28" customWidth="1"/>
    <col min="17" max="17" width="26.5703125" style="28" customWidth="1"/>
    <col min="18" max="23" width="9.140625" style="28"/>
  </cols>
  <sheetData>
    <row r="1" spans="1:22" ht="19.5">
      <c r="B1" s="71" t="s">
        <v>207</v>
      </c>
    </row>
    <row r="2" spans="1:22" ht="15" customHeight="1">
      <c r="B2" s="233"/>
    </row>
    <row r="3" spans="1:22" ht="15" customHeight="1">
      <c r="B3" s="234"/>
      <c r="C3" s="235"/>
      <c r="D3" s="73"/>
      <c r="E3" s="73"/>
      <c r="F3" s="73"/>
      <c r="G3" s="73"/>
      <c r="H3" s="73"/>
      <c r="L3" s="245"/>
      <c r="M3" s="245"/>
    </row>
    <row r="4" spans="1:22" ht="30">
      <c r="A4" s="258"/>
      <c r="B4" s="321"/>
      <c r="C4" s="322" t="s">
        <v>208</v>
      </c>
      <c r="D4" s="323" t="s">
        <v>209</v>
      </c>
      <c r="E4" s="323" t="s">
        <v>210</v>
      </c>
      <c r="F4" s="323" t="s">
        <v>211</v>
      </c>
      <c r="G4" s="324" t="s">
        <v>212</v>
      </c>
      <c r="H4" s="322" t="s">
        <v>213</v>
      </c>
      <c r="I4" s="322" t="s">
        <v>214</v>
      </c>
      <c r="K4" s="74"/>
      <c r="L4" s="37"/>
      <c r="M4" s="37"/>
      <c r="N4" s="36"/>
      <c r="O4" s="36"/>
      <c r="P4" s="29"/>
    </row>
    <row r="5" spans="1:22" ht="15.75">
      <c r="A5" s="258"/>
      <c r="B5" s="259" t="s">
        <v>126</v>
      </c>
      <c r="C5" s="325">
        <f>C15+C126</f>
        <v>1133064800</v>
      </c>
      <c r="D5" s="325">
        <f t="shared" ref="D5:I5" si="0">D15+D126</f>
        <v>93406694</v>
      </c>
      <c r="E5" s="325">
        <f t="shared" si="0"/>
        <v>48032134</v>
      </c>
      <c r="F5" s="325">
        <f t="shared" si="0"/>
        <v>2040317</v>
      </c>
      <c r="G5" s="325">
        <f t="shared" si="0"/>
        <v>19305109</v>
      </c>
      <c r="H5" s="325">
        <f>H15+H126</f>
        <v>162784254</v>
      </c>
      <c r="I5" s="325">
        <f t="shared" si="0"/>
        <v>1295849054</v>
      </c>
      <c r="K5" s="75"/>
      <c r="L5" s="38"/>
      <c r="M5" s="38"/>
      <c r="N5" s="38"/>
      <c r="O5" s="38"/>
      <c r="S5" s="229"/>
      <c r="T5" s="229"/>
      <c r="U5" s="229"/>
      <c r="V5" s="229"/>
    </row>
    <row r="6" spans="1:22" ht="15.75">
      <c r="A6" s="76">
        <v>1</v>
      </c>
      <c r="B6" s="77" t="s">
        <v>2</v>
      </c>
      <c r="C6" s="78">
        <f>IIN_ienemumi!D9</f>
        <v>37111372.463780157</v>
      </c>
      <c r="D6" s="79">
        <v>785053</v>
      </c>
      <c r="E6" s="80">
        <v>1380275</v>
      </c>
      <c r="F6" s="80">
        <v>10999</v>
      </c>
      <c r="G6" s="80">
        <v>455437</v>
      </c>
      <c r="H6" s="81">
        <f>SUM(D6:G6)</f>
        <v>2631764</v>
      </c>
      <c r="I6" s="78">
        <f>C6+H6</f>
        <v>39743136.463780157</v>
      </c>
      <c r="J6" s="73"/>
      <c r="K6" s="34"/>
      <c r="L6" s="39"/>
      <c r="M6" s="39"/>
      <c r="N6" s="39"/>
      <c r="O6" s="40"/>
      <c r="P6" s="41"/>
      <c r="Q6" s="230"/>
      <c r="S6" s="229"/>
      <c r="T6" s="229"/>
      <c r="U6" s="229"/>
      <c r="V6" s="229"/>
    </row>
    <row r="7" spans="1:22" ht="15.75">
      <c r="A7" s="82">
        <v>2</v>
      </c>
      <c r="B7" s="83" t="s">
        <v>3</v>
      </c>
      <c r="C7" s="78">
        <f>IIN_ienemumi!D10</f>
        <v>10741523.987485198</v>
      </c>
      <c r="D7" s="84">
        <v>271655</v>
      </c>
      <c r="E7" s="85">
        <v>236390</v>
      </c>
      <c r="F7" s="85">
        <v>5168</v>
      </c>
      <c r="G7" s="85">
        <v>94255</v>
      </c>
      <c r="H7" s="86">
        <f t="shared" ref="H7:H70" si="1">SUM(D7:G7)</f>
        <v>607468</v>
      </c>
      <c r="I7" s="87">
        <f t="shared" ref="I7:I14" si="2">C7+H7</f>
        <v>11348991.987485198</v>
      </c>
      <c r="J7" s="73"/>
      <c r="K7" s="34"/>
      <c r="L7" s="39"/>
      <c r="M7" s="39"/>
      <c r="N7" s="39"/>
      <c r="O7" s="40"/>
      <c r="Q7" s="230"/>
      <c r="S7" s="229"/>
      <c r="T7" s="229"/>
      <c r="U7" s="229"/>
      <c r="V7" s="229"/>
    </row>
    <row r="8" spans="1:22" ht="15.75">
      <c r="A8" s="82">
        <v>3</v>
      </c>
      <c r="B8" s="83" t="s">
        <v>4</v>
      </c>
      <c r="C8" s="78">
        <f>IIN_ienemumi!D11</f>
        <v>32647936.866103441</v>
      </c>
      <c r="D8" s="84">
        <v>1228747</v>
      </c>
      <c r="E8" s="85">
        <v>1151662</v>
      </c>
      <c r="F8" s="85">
        <v>36245</v>
      </c>
      <c r="G8" s="85">
        <v>566123</v>
      </c>
      <c r="H8" s="86">
        <f t="shared" si="1"/>
        <v>2982777</v>
      </c>
      <c r="I8" s="87">
        <f t="shared" si="2"/>
        <v>35630713.866103441</v>
      </c>
      <c r="J8" s="73"/>
      <c r="K8" s="34"/>
      <c r="L8" s="39"/>
      <c r="M8" s="39"/>
      <c r="N8" s="39"/>
      <c r="O8" s="40"/>
      <c r="Q8" s="230"/>
      <c r="S8" s="229"/>
      <c r="T8" s="229"/>
      <c r="U8" s="229"/>
      <c r="V8" s="229"/>
    </row>
    <row r="9" spans="1:22" ht="15.75">
      <c r="A9" s="82">
        <v>4</v>
      </c>
      <c r="B9" s="83" t="s">
        <v>5</v>
      </c>
      <c r="C9" s="78">
        <f>IIN_ienemumi!D12</f>
        <v>42048795.69431968</v>
      </c>
      <c r="D9" s="84">
        <v>6316940</v>
      </c>
      <c r="E9" s="85">
        <v>2040695</v>
      </c>
      <c r="F9" s="85">
        <v>18027</v>
      </c>
      <c r="G9" s="85">
        <v>991466</v>
      </c>
      <c r="H9" s="86">
        <f t="shared" si="1"/>
        <v>9367128</v>
      </c>
      <c r="I9" s="87">
        <f t="shared" si="2"/>
        <v>51415923.69431968</v>
      </c>
      <c r="J9" s="73"/>
      <c r="K9" s="34"/>
      <c r="L9" s="39"/>
      <c r="M9" s="39"/>
      <c r="N9" s="39"/>
      <c r="O9" s="40"/>
      <c r="Q9" s="230"/>
      <c r="S9" s="229"/>
      <c r="T9" s="229"/>
      <c r="U9" s="229"/>
      <c r="V9" s="229"/>
    </row>
    <row r="10" spans="1:22" ht="15.75">
      <c r="A10" s="82">
        <v>5</v>
      </c>
      <c r="B10" s="83" t="s">
        <v>6</v>
      </c>
      <c r="C10" s="78">
        <f>IIN_ienemumi!D13</f>
        <v>33968754.582496725</v>
      </c>
      <c r="D10" s="84">
        <v>1438092</v>
      </c>
      <c r="E10" s="85">
        <v>1377491</v>
      </c>
      <c r="F10" s="85">
        <v>12138</v>
      </c>
      <c r="G10" s="85">
        <v>450576</v>
      </c>
      <c r="H10" s="86">
        <f t="shared" si="1"/>
        <v>3278297</v>
      </c>
      <c r="I10" s="87">
        <f t="shared" si="2"/>
        <v>37247051.582496725</v>
      </c>
      <c r="J10" s="73"/>
      <c r="K10" s="34"/>
      <c r="L10" s="39"/>
      <c r="M10" s="39"/>
      <c r="N10" s="39"/>
      <c r="O10" s="40"/>
      <c r="Q10" s="230"/>
      <c r="S10" s="229"/>
      <c r="T10" s="229"/>
      <c r="U10" s="229"/>
      <c r="V10" s="229"/>
    </row>
    <row r="11" spans="1:22" ht="15.75">
      <c r="A11" s="82">
        <v>6</v>
      </c>
      <c r="B11" s="83" t="s">
        <v>7</v>
      </c>
      <c r="C11" s="78">
        <f>IIN_ienemumi!D14</f>
        <v>12647792.32031168</v>
      </c>
      <c r="D11" s="84">
        <v>330151</v>
      </c>
      <c r="E11" s="85">
        <v>294008</v>
      </c>
      <c r="F11" s="85">
        <v>3456</v>
      </c>
      <c r="G11" s="85">
        <v>158205</v>
      </c>
      <c r="H11" s="86">
        <f t="shared" si="1"/>
        <v>785820</v>
      </c>
      <c r="I11" s="87">
        <f t="shared" si="2"/>
        <v>13433612.32031168</v>
      </c>
      <c r="J11" s="73"/>
      <c r="K11" s="34"/>
      <c r="L11" s="39"/>
      <c r="M11" s="39"/>
      <c r="N11" s="39"/>
      <c r="O11" s="40"/>
      <c r="Q11" s="230"/>
      <c r="S11" s="229"/>
      <c r="T11" s="229"/>
      <c r="U11" s="229"/>
      <c r="V11" s="229"/>
    </row>
    <row r="12" spans="1:22" ht="15.75">
      <c r="A12" s="82">
        <v>7</v>
      </c>
      <c r="B12" s="83" t="s">
        <v>8</v>
      </c>
      <c r="C12" s="78">
        <f>IIN_ienemumi!D15</f>
        <v>459781369.6226033</v>
      </c>
      <c r="D12" s="84">
        <v>39482139</v>
      </c>
      <c r="E12" s="85">
        <v>30409336</v>
      </c>
      <c r="F12" s="85">
        <v>438141</v>
      </c>
      <c r="G12" s="85">
        <v>10441270</v>
      </c>
      <c r="H12" s="86">
        <f t="shared" si="1"/>
        <v>80770886</v>
      </c>
      <c r="I12" s="87">
        <f t="shared" si="2"/>
        <v>540552255.6226033</v>
      </c>
      <c r="J12" s="73"/>
      <c r="K12" s="34"/>
      <c r="L12" s="39"/>
      <c r="M12" s="39"/>
      <c r="N12" s="39"/>
      <c r="O12" s="40"/>
      <c r="Q12" s="230"/>
      <c r="S12" s="229"/>
      <c r="T12" s="229"/>
      <c r="U12" s="229"/>
      <c r="V12" s="229"/>
    </row>
    <row r="13" spans="1:22" ht="15.75">
      <c r="A13" s="82">
        <v>8</v>
      </c>
      <c r="B13" s="83" t="s">
        <v>9</v>
      </c>
      <c r="C13" s="78">
        <f>IIN_ienemumi!D16</f>
        <v>14995653.05691712</v>
      </c>
      <c r="D13" s="84">
        <v>469918</v>
      </c>
      <c r="E13" s="85">
        <v>595551</v>
      </c>
      <c r="F13" s="85">
        <v>13354</v>
      </c>
      <c r="G13" s="85">
        <v>233216</v>
      </c>
      <c r="H13" s="86">
        <f t="shared" si="1"/>
        <v>1312039</v>
      </c>
      <c r="I13" s="87">
        <f t="shared" si="2"/>
        <v>16307692.05691712</v>
      </c>
      <c r="J13" s="73"/>
      <c r="K13" s="34"/>
      <c r="L13" s="39"/>
      <c r="M13" s="39"/>
      <c r="N13" s="39"/>
      <c r="O13" s="40"/>
      <c r="Q13" s="230"/>
      <c r="S13" s="229"/>
      <c r="T13" s="229"/>
      <c r="U13" s="229"/>
      <c r="V13" s="229"/>
    </row>
    <row r="14" spans="1:22" ht="15.75">
      <c r="A14" s="88">
        <v>9</v>
      </c>
      <c r="B14" s="89" t="s">
        <v>10</v>
      </c>
      <c r="C14" s="78">
        <f>IIN_ienemumi!D17</f>
        <v>25575572.544237524</v>
      </c>
      <c r="D14" s="90">
        <v>1457317</v>
      </c>
      <c r="E14" s="91">
        <v>1175443</v>
      </c>
      <c r="F14" s="91">
        <v>93915</v>
      </c>
      <c r="G14" s="91">
        <v>267172</v>
      </c>
      <c r="H14" s="92">
        <f t="shared" si="1"/>
        <v>2993847</v>
      </c>
      <c r="I14" s="93">
        <f t="shared" si="2"/>
        <v>28569419.544237524</v>
      </c>
      <c r="J14" s="73"/>
      <c r="K14" s="34"/>
      <c r="L14" s="39"/>
      <c r="M14" s="39"/>
      <c r="N14" s="39"/>
      <c r="O14" s="40"/>
      <c r="Q14" s="230"/>
      <c r="S14" s="229"/>
      <c r="T14" s="229"/>
      <c r="U14" s="229"/>
      <c r="V14" s="229"/>
    </row>
    <row r="15" spans="1:22" ht="15.75">
      <c r="A15" s="423" t="s">
        <v>11</v>
      </c>
      <c r="B15" s="423"/>
      <c r="C15" s="325">
        <f t="shared" ref="C15:I15" si="3">SUM(C6:C14)</f>
        <v>669518771.13825476</v>
      </c>
      <c r="D15" s="326">
        <f>SUM(D6:D14)</f>
        <v>51780012</v>
      </c>
      <c r="E15" s="326">
        <f>SUM(E6:E14)</f>
        <v>38660851</v>
      </c>
      <c r="F15" s="326">
        <f>SUM(F6:F14)</f>
        <v>631443</v>
      </c>
      <c r="G15" s="326">
        <f>SUM(G6:G14)</f>
        <v>13657720</v>
      </c>
      <c r="H15" s="325">
        <f t="shared" si="3"/>
        <v>104730026</v>
      </c>
      <c r="I15" s="325">
        <f t="shared" si="3"/>
        <v>774248797.13825476</v>
      </c>
      <c r="J15" s="73"/>
      <c r="K15" s="75"/>
      <c r="L15" s="38"/>
      <c r="M15" s="38"/>
      <c r="N15" s="38"/>
      <c r="O15" s="40"/>
      <c r="S15" s="229"/>
      <c r="T15" s="229"/>
      <c r="U15" s="229"/>
      <c r="V15" s="229"/>
    </row>
    <row r="16" spans="1:22" ht="15.75">
      <c r="A16" s="76">
        <v>10</v>
      </c>
      <c r="B16" s="77" t="s">
        <v>12</v>
      </c>
      <c r="C16" s="78">
        <f>IIN_ienemumi!D18</f>
        <v>898047.55845896003</v>
      </c>
      <c r="D16" s="94">
        <v>109709</v>
      </c>
      <c r="E16" s="95">
        <v>3080</v>
      </c>
      <c r="F16" s="95">
        <v>345</v>
      </c>
      <c r="G16" s="95">
        <v>6899</v>
      </c>
      <c r="H16" s="81">
        <f t="shared" si="1"/>
        <v>120033</v>
      </c>
      <c r="I16" s="78">
        <f t="shared" ref="I16:I47" si="4">C16+H16</f>
        <v>1018080.55845896</v>
      </c>
      <c r="J16" s="73"/>
      <c r="K16" s="34"/>
      <c r="L16" s="39"/>
      <c r="M16" s="39"/>
      <c r="N16" s="39"/>
      <c r="O16" s="40"/>
      <c r="Q16" s="231"/>
      <c r="S16" s="229"/>
      <c r="T16" s="229"/>
      <c r="U16" s="229"/>
      <c r="V16" s="229"/>
    </row>
    <row r="17" spans="1:22" ht="15.75">
      <c r="A17" s="82">
        <v>11</v>
      </c>
      <c r="B17" s="83" t="s">
        <v>13</v>
      </c>
      <c r="C17" s="78">
        <f>IIN_ienemumi!D19</f>
        <v>4822954.5659741601</v>
      </c>
      <c r="D17" s="96">
        <v>162953</v>
      </c>
      <c r="E17" s="97">
        <v>156318</v>
      </c>
      <c r="F17" s="97">
        <v>21110</v>
      </c>
      <c r="G17" s="97">
        <v>40521</v>
      </c>
      <c r="H17" s="86">
        <f t="shared" si="1"/>
        <v>380902</v>
      </c>
      <c r="I17" s="87">
        <f t="shared" si="4"/>
        <v>5203856.5659741601</v>
      </c>
      <c r="J17" s="73"/>
      <c r="K17" s="34"/>
      <c r="L17" s="39"/>
      <c r="M17" s="39"/>
      <c r="N17" s="39"/>
      <c r="O17" s="40"/>
      <c r="Q17" s="231"/>
      <c r="S17" s="229"/>
      <c r="T17" s="229"/>
      <c r="U17" s="229"/>
      <c r="V17" s="229"/>
    </row>
    <row r="18" spans="1:22" ht="15.75">
      <c r="A18" s="82">
        <v>12</v>
      </c>
      <c r="B18" s="83" t="s">
        <v>14</v>
      </c>
      <c r="C18" s="78">
        <f>IIN_ienemumi!D20</f>
        <v>3473000.2015553601</v>
      </c>
      <c r="D18" s="96">
        <v>355699</v>
      </c>
      <c r="E18" s="97">
        <v>31976</v>
      </c>
      <c r="F18" s="97">
        <v>12765</v>
      </c>
      <c r="G18" s="97">
        <v>23892</v>
      </c>
      <c r="H18" s="86">
        <f t="shared" si="1"/>
        <v>424332</v>
      </c>
      <c r="I18" s="87">
        <f t="shared" si="4"/>
        <v>3897332.2015553601</v>
      </c>
      <c r="J18" s="73"/>
      <c r="K18" s="34"/>
      <c r="L18" s="39"/>
      <c r="M18" s="39"/>
      <c r="N18" s="39"/>
      <c r="O18" s="40"/>
      <c r="Q18" s="231"/>
      <c r="S18" s="229"/>
      <c r="T18" s="229"/>
      <c r="U18" s="229"/>
      <c r="V18" s="229"/>
    </row>
    <row r="19" spans="1:22" ht="15.75">
      <c r="A19" s="82">
        <v>13</v>
      </c>
      <c r="B19" s="83" t="s">
        <v>15</v>
      </c>
      <c r="C19" s="78">
        <f>IIN_ienemumi!D21</f>
        <v>1122677.9949783999</v>
      </c>
      <c r="D19" s="96">
        <v>94908</v>
      </c>
      <c r="E19" s="97">
        <v>4600</v>
      </c>
      <c r="F19" s="97">
        <v>0</v>
      </c>
      <c r="G19" s="97">
        <v>4084</v>
      </c>
      <c r="H19" s="86">
        <f t="shared" si="1"/>
        <v>103592</v>
      </c>
      <c r="I19" s="87">
        <f t="shared" si="4"/>
        <v>1226269.9949783999</v>
      </c>
      <c r="J19" s="73"/>
      <c r="K19" s="34"/>
      <c r="L19" s="39"/>
      <c r="M19" s="39"/>
      <c r="N19" s="39"/>
      <c r="O19" s="40"/>
      <c r="Q19" s="231"/>
      <c r="S19" s="229"/>
      <c r="T19" s="229"/>
      <c r="U19" s="229"/>
      <c r="V19" s="229"/>
    </row>
    <row r="20" spans="1:22" ht="15.75">
      <c r="A20" s="82">
        <v>14</v>
      </c>
      <c r="B20" s="83" t="s">
        <v>16</v>
      </c>
      <c r="C20" s="78">
        <f>IIN_ienemumi!D22</f>
        <v>1732477.0408988001</v>
      </c>
      <c r="D20" s="96">
        <v>159345</v>
      </c>
      <c r="E20" s="97">
        <v>7778</v>
      </c>
      <c r="F20" s="97">
        <v>128</v>
      </c>
      <c r="G20" s="97">
        <v>8851</v>
      </c>
      <c r="H20" s="86">
        <f t="shared" si="1"/>
        <v>176102</v>
      </c>
      <c r="I20" s="87">
        <f t="shared" si="4"/>
        <v>1908579.0408988001</v>
      </c>
      <c r="J20" s="73"/>
      <c r="K20" s="34"/>
      <c r="L20" s="39"/>
      <c r="M20" s="39"/>
      <c r="N20" s="39"/>
      <c r="O20" s="40"/>
      <c r="Q20" s="231"/>
      <c r="S20" s="229"/>
      <c r="T20" s="229"/>
      <c r="U20" s="229"/>
      <c r="V20" s="229"/>
    </row>
    <row r="21" spans="1:22" ht="15.75">
      <c r="A21" s="82">
        <v>15</v>
      </c>
      <c r="B21" s="83" t="s">
        <v>17</v>
      </c>
      <c r="C21" s="78">
        <f>IIN_ienemumi!D23</f>
        <v>620205.3396565601</v>
      </c>
      <c r="D21" s="96">
        <v>78926</v>
      </c>
      <c r="E21" s="97">
        <v>3345</v>
      </c>
      <c r="F21" s="97">
        <v>3063</v>
      </c>
      <c r="G21" s="97">
        <v>3102</v>
      </c>
      <c r="H21" s="86">
        <f t="shared" si="1"/>
        <v>88436</v>
      </c>
      <c r="I21" s="87">
        <f t="shared" si="4"/>
        <v>708641.3396565601</v>
      </c>
      <c r="J21" s="73"/>
      <c r="K21" s="34"/>
      <c r="L21" s="39"/>
      <c r="M21" s="39"/>
      <c r="N21" s="39"/>
      <c r="O21" s="40"/>
      <c r="Q21" s="231"/>
      <c r="S21" s="229"/>
      <c r="T21" s="229"/>
      <c r="U21" s="229"/>
      <c r="V21" s="229"/>
    </row>
    <row r="22" spans="1:22" ht="15.75">
      <c r="A22" s="82">
        <v>16</v>
      </c>
      <c r="B22" s="83" t="s">
        <v>18</v>
      </c>
      <c r="C22" s="78">
        <f>IIN_ienemumi!D24</f>
        <v>6419066.3517411193</v>
      </c>
      <c r="D22" s="96">
        <v>471456</v>
      </c>
      <c r="E22" s="97">
        <v>75687</v>
      </c>
      <c r="F22" s="97">
        <v>25844</v>
      </c>
      <c r="G22" s="97">
        <v>47131</v>
      </c>
      <c r="H22" s="86">
        <f t="shared" si="1"/>
        <v>620118</v>
      </c>
      <c r="I22" s="87">
        <f t="shared" si="4"/>
        <v>7039184.3517411193</v>
      </c>
      <c r="J22" s="73"/>
      <c r="K22" s="34"/>
      <c r="L22" s="39"/>
      <c r="M22" s="39"/>
      <c r="N22" s="39"/>
      <c r="O22" s="40"/>
      <c r="Q22" s="231"/>
      <c r="S22" s="229"/>
      <c r="T22" s="229"/>
      <c r="U22" s="229"/>
      <c r="V22" s="229"/>
    </row>
    <row r="23" spans="1:22" ht="15.75">
      <c r="A23" s="82">
        <v>17</v>
      </c>
      <c r="B23" s="83" t="s">
        <v>19</v>
      </c>
      <c r="C23" s="78">
        <f>IIN_ienemumi!D25</f>
        <v>2442375.3368974398</v>
      </c>
      <c r="D23" s="96">
        <v>267072</v>
      </c>
      <c r="E23" s="97">
        <v>27712</v>
      </c>
      <c r="F23" s="97">
        <v>11924</v>
      </c>
      <c r="G23" s="97">
        <v>22309</v>
      </c>
      <c r="H23" s="86">
        <f t="shared" si="1"/>
        <v>329017</v>
      </c>
      <c r="I23" s="87">
        <f t="shared" si="4"/>
        <v>2771392.3368974398</v>
      </c>
      <c r="J23" s="73"/>
      <c r="K23" s="34"/>
      <c r="L23" s="39"/>
      <c r="M23" s="39"/>
      <c r="N23" s="39"/>
      <c r="O23" s="40"/>
      <c r="Q23" s="231"/>
      <c r="S23" s="229"/>
      <c r="T23" s="229"/>
      <c r="U23" s="229"/>
      <c r="V23" s="229"/>
    </row>
    <row r="24" spans="1:22" ht="15.75">
      <c r="A24" s="82">
        <v>18</v>
      </c>
      <c r="B24" s="83" t="s">
        <v>20</v>
      </c>
      <c r="C24" s="78">
        <f>IIN_ienemumi!D26</f>
        <v>1245815.0584896801</v>
      </c>
      <c r="D24" s="96">
        <v>145176</v>
      </c>
      <c r="E24" s="97">
        <v>8239</v>
      </c>
      <c r="F24" s="97">
        <v>32145</v>
      </c>
      <c r="G24" s="97">
        <v>6939</v>
      </c>
      <c r="H24" s="86">
        <f t="shared" si="1"/>
        <v>192499</v>
      </c>
      <c r="I24" s="87">
        <f t="shared" si="4"/>
        <v>1438314.0584896801</v>
      </c>
      <c r="J24" s="73"/>
      <c r="K24" s="34"/>
      <c r="L24" s="39"/>
      <c r="M24" s="39"/>
      <c r="N24" s="39"/>
      <c r="O24" s="40"/>
      <c r="Q24" s="231"/>
      <c r="S24" s="229"/>
      <c r="T24" s="229"/>
      <c r="U24" s="229"/>
      <c r="V24" s="229"/>
    </row>
    <row r="25" spans="1:22" ht="15.75">
      <c r="A25" s="82">
        <v>19</v>
      </c>
      <c r="B25" s="83" t="s">
        <v>21</v>
      </c>
      <c r="C25" s="78">
        <f>IIN_ienemumi!D27</f>
        <v>2962822.0257546399</v>
      </c>
      <c r="D25" s="96">
        <v>366428</v>
      </c>
      <c r="E25" s="97">
        <v>36812</v>
      </c>
      <c r="F25" s="97">
        <v>6903</v>
      </c>
      <c r="G25" s="97">
        <v>16502</v>
      </c>
      <c r="H25" s="86">
        <f t="shared" si="1"/>
        <v>426645</v>
      </c>
      <c r="I25" s="87">
        <f t="shared" si="4"/>
        <v>3389467.0257546399</v>
      </c>
      <c r="J25" s="73"/>
      <c r="K25" s="34"/>
      <c r="L25" s="39"/>
      <c r="M25" s="39"/>
      <c r="N25" s="39"/>
      <c r="O25" s="40"/>
      <c r="Q25" s="231"/>
      <c r="S25" s="229"/>
      <c r="T25" s="229"/>
      <c r="U25" s="229"/>
      <c r="V25" s="229"/>
    </row>
    <row r="26" spans="1:22" ht="15.75">
      <c r="A26" s="82">
        <v>20</v>
      </c>
      <c r="B26" s="83" t="s">
        <v>22</v>
      </c>
      <c r="C26" s="78">
        <f>IIN_ienemumi!D28</f>
        <v>7591842.1270126393</v>
      </c>
      <c r="D26" s="96">
        <v>927636</v>
      </c>
      <c r="E26" s="97">
        <v>271399</v>
      </c>
      <c r="F26" s="97">
        <v>2477</v>
      </c>
      <c r="G26" s="97">
        <v>141218</v>
      </c>
      <c r="H26" s="86">
        <f t="shared" si="1"/>
        <v>1342730</v>
      </c>
      <c r="I26" s="87">
        <f t="shared" si="4"/>
        <v>8934572.1270126402</v>
      </c>
      <c r="J26" s="73"/>
      <c r="K26" s="34"/>
      <c r="L26" s="39"/>
      <c r="M26" s="39"/>
      <c r="N26" s="39"/>
      <c r="O26" s="40"/>
      <c r="Q26" s="231"/>
      <c r="S26" s="229"/>
      <c r="T26" s="229"/>
      <c r="U26" s="229"/>
      <c r="V26" s="229"/>
    </row>
    <row r="27" spans="1:22" ht="15.75">
      <c r="A27" s="82">
        <v>21</v>
      </c>
      <c r="B27" s="83" t="s">
        <v>23</v>
      </c>
      <c r="C27" s="78">
        <f>IIN_ienemumi!D29</f>
        <v>9351569.1497384794</v>
      </c>
      <c r="D27" s="96">
        <v>795265</v>
      </c>
      <c r="E27" s="97">
        <v>243800</v>
      </c>
      <c r="F27" s="97">
        <v>40816</v>
      </c>
      <c r="G27" s="97">
        <v>178952</v>
      </c>
      <c r="H27" s="86">
        <f t="shared" si="1"/>
        <v>1258833</v>
      </c>
      <c r="I27" s="87">
        <f t="shared" si="4"/>
        <v>10610402.149738479</v>
      </c>
      <c r="J27" s="73"/>
      <c r="K27" s="34"/>
      <c r="L27" s="39"/>
      <c r="M27" s="39"/>
      <c r="N27" s="39"/>
      <c r="O27" s="40"/>
      <c r="Q27" s="231"/>
      <c r="S27" s="229"/>
      <c r="T27" s="229"/>
      <c r="U27" s="229"/>
      <c r="V27" s="229"/>
    </row>
    <row r="28" spans="1:22" ht="15.75">
      <c r="A28" s="82">
        <v>22</v>
      </c>
      <c r="B28" s="83" t="s">
        <v>24</v>
      </c>
      <c r="C28" s="78">
        <f>IIN_ienemumi!D30</f>
        <v>3202508.0608040798</v>
      </c>
      <c r="D28" s="96">
        <v>201102</v>
      </c>
      <c r="E28" s="97">
        <v>35325</v>
      </c>
      <c r="F28" s="97">
        <v>8534</v>
      </c>
      <c r="G28" s="97">
        <v>35785</v>
      </c>
      <c r="H28" s="86">
        <f t="shared" si="1"/>
        <v>280746</v>
      </c>
      <c r="I28" s="87">
        <f t="shared" si="4"/>
        <v>3483254.0608040798</v>
      </c>
      <c r="J28" s="73"/>
      <c r="K28" s="34"/>
      <c r="L28" s="39"/>
      <c r="M28" s="39"/>
      <c r="N28" s="39"/>
      <c r="O28" s="40"/>
      <c r="Q28" s="231"/>
      <c r="S28" s="229"/>
      <c r="T28" s="229"/>
      <c r="U28" s="229"/>
      <c r="V28" s="229"/>
    </row>
    <row r="29" spans="1:22" ht="15.75">
      <c r="A29" s="82">
        <v>23</v>
      </c>
      <c r="B29" s="83" t="s">
        <v>25</v>
      </c>
      <c r="C29" s="78">
        <f>IIN_ienemumi!D31</f>
        <v>350459.32207608002</v>
      </c>
      <c r="D29" s="96">
        <v>56684</v>
      </c>
      <c r="E29" s="97">
        <v>832</v>
      </c>
      <c r="F29" s="97">
        <v>141</v>
      </c>
      <c r="G29" s="97">
        <v>1314</v>
      </c>
      <c r="H29" s="86">
        <f t="shared" si="1"/>
        <v>58971</v>
      </c>
      <c r="I29" s="87">
        <f t="shared" si="4"/>
        <v>409430.32207608002</v>
      </c>
      <c r="J29" s="73"/>
      <c r="K29" s="34"/>
      <c r="L29" s="39"/>
      <c r="M29" s="39"/>
      <c r="N29" s="39"/>
      <c r="O29" s="40"/>
      <c r="Q29" s="231"/>
      <c r="S29" s="229"/>
      <c r="T29" s="229"/>
      <c r="U29" s="229"/>
      <c r="V29" s="229"/>
    </row>
    <row r="30" spans="1:22" ht="15.75">
      <c r="A30" s="82">
        <v>24</v>
      </c>
      <c r="B30" s="83" t="s">
        <v>26</v>
      </c>
      <c r="C30" s="78">
        <f>IIN_ienemumi!D32</f>
        <v>4854150.4459672002</v>
      </c>
      <c r="D30" s="96">
        <v>303247</v>
      </c>
      <c r="E30" s="97">
        <v>52750</v>
      </c>
      <c r="F30" s="97">
        <v>5211</v>
      </c>
      <c r="G30" s="97">
        <v>30234</v>
      </c>
      <c r="H30" s="86">
        <f t="shared" si="1"/>
        <v>391442</v>
      </c>
      <c r="I30" s="87">
        <f t="shared" si="4"/>
        <v>5245592.4459672002</v>
      </c>
      <c r="J30" s="73"/>
      <c r="K30" s="34"/>
      <c r="L30" s="39"/>
      <c r="M30" s="39"/>
      <c r="N30" s="39"/>
      <c r="O30" s="40"/>
      <c r="Q30" s="231"/>
      <c r="S30" s="229"/>
      <c r="T30" s="229"/>
      <c r="U30" s="229"/>
      <c r="V30" s="229"/>
    </row>
    <row r="31" spans="1:22" ht="15.75">
      <c r="A31" s="82">
        <v>25</v>
      </c>
      <c r="B31" s="83" t="s">
        <v>27</v>
      </c>
      <c r="C31" s="78">
        <f>IIN_ienemumi!D33</f>
        <v>11023020.45357408</v>
      </c>
      <c r="D31" s="96">
        <v>1260856</v>
      </c>
      <c r="E31" s="97">
        <v>194001</v>
      </c>
      <c r="F31" s="97">
        <v>56247</v>
      </c>
      <c r="G31" s="97">
        <v>110612</v>
      </c>
      <c r="H31" s="86">
        <f t="shared" si="1"/>
        <v>1621716</v>
      </c>
      <c r="I31" s="87">
        <f t="shared" si="4"/>
        <v>12644736.45357408</v>
      </c>
      <c r="J31" s="73"/>
      <c r="K31" s="34"/>
      <c r="L31" s="39"/>
      <c r="M31" s="39"/>
      <c r="N31" s="39"/>
      <c r="O31" s="40"/>
      <c r="Q31" s="231"/>
      <c r="S31" s="229"/>
      <c r="T31" s="229"/>
      <c r="U31" s="229"/>
      <c r="V31" s="229"/>
    </row>
    <row r="32" spans="1:22" ht="15.75">
      <c r="A32" s="82">
        <v>26</v>
      </c>
      <c r="B32" s="83" t="s">
        <v>28</v>
      </c>
      <c r="C32" s="78">
        <f>IIN_ienemumi!D34</f>
        <v>1550850.1526532001</v>
      </c>
      <c r="D32" s="96">
        <v>131849</v>
      </c>
      <c r="E32" s="97">
        <v>15278</v>
      </c>
      <c r="F32" s="97">
        <v>13591</v>
      </c>
      <c r="G32" s="97">
        <v>12485</v>
      </c>
      <c r="H32" s="86">
        <f t="shared" si="1"/>
        <v>173203</v>
      </c>
      <c r="I32" s="87">
        <f t="shared" si="4"/>
        <v>1724053.1526532001</v>
      </c>
      <c r="J32" s="73"/>
      <c r="K32" s="34"/>
      <c r="L32" s="39"/>
      <c r="M32" s="39"/>
      <c r="N32" s="39"/>
      <c r="O32" s="40"/>
      <c r="Q32" s="231"/>
      <c r="S32" s="229"/>
      <c r="T32" s="229"/>
      <c r="U32" s="229"/>
      <c r="V32" s="229"/>
    </row>
    <row r="33" spans="1:22" ht="15.75">
      <c r="A33" s="82">
        <v>27</v>
      </c>
      <c r="B33" s="83" t="s">
        <v>29</v>
      </c>
      <c r="C33" s="78">
        <f>IIN_ienemumi!D35</f>
        <v>2551905.87845144</v>
      </c>
      <c r="D33" s="96">
        <v>282781</v>
      </c>
      <c r="E33" s="97">
        <v>68284</v>
      </c>
      <c r="F33" s="97">
        <v>10231</v>
      </c>
      <c r="G33" s="97">
        <v>19561</v>
      </c>
      <c r="H33" s="86">
        <f t="shared" si="1"/>
        <v>380857</v>
      </c>
      <c r="I33" s="87">
        <f t="shared" si="4"/>
        <v>2932762.87845144</v>
      </c>
      <c r="J33" s="73"/>
      <c r="K33" s="34"/>
      <c r="L33" s="39"/>
      <c r="M33" s="39"/>
      <c r="N33" s="39"/>
      <c r="O33" s="40"/>
      <c r="Q33" s="231"/>
      <c r="S33" s="229"/>
      <c r="T33" s="229"/>
      <c r="U33" s="229"/>
      <c r="V33" s="229"/>
    </row>
    <row r="34" spans="1:22" ht="15.75">
      <c r="A34" s="82">
        <v>28</v>
      </c>
      <c r="B34" s="83" t="s">
        <v>30</v>
      </c>
      <c r="C34" s="78">
        <f>IIN_ienemumi!D36</f>
        <v>3223779.5395203996</v>
      </c>
      <c r="D34" s="96">
        <v>297311</v>
      </c>
      <c r="E34" s="97">
        <v>34060</v>
      </c>
      <c r="F34" s="97">
        <v>44651</v>
      </c>
      <c r="G34" s="97">
        <v>30582</v>
      </c>
      <c r="H34" s="86">
        <f t="shared" si="1"/>
        <v>406604</v>
      </c>
      <c r="I34" s="87">
        <f t="shared" si="4"/>
        <v>3630383.5395203996</v>
      </c>
      <c r="J34" s="73"/>
      <c r="K34" s="34"/>
      <c r="L34" s="39"/>
      <c r="M34" s="39"/>
      <c r="N34" s="39"/>
      <c r="O34" s="40"/>
      <c r="Q34" s="231"/>
      <c r="S34" s="229"/>
      <c r="T34" s="229"/>
      <c r="U34" s="229"/>
      <c r="V34" s="229"/>
    </row>
    <row r="35" spans="1:22" ht="15.75">
      <c r="A35" s="82">
        <v>29</v>
      </c>
      <c r="B35" s="83" t="s">
        <v>31</v>
      </c>
      <c r="C35" s="78">
        <f>IIN_ienemumi!D37</f>
        <v>5166582.3004516</v>
      </c>
      <c r="D35" s="96">
        <v>776133</v>
      </c>
      <c r="E35" s="97">
        <v>84193</v>
      </c>
      <c r="F35" s="97">
        <v>650</v>
      </c>
      <c r="G35" s="97">
        <v>189747</v>
      </c>
      <c r="H35" s="86">
        <f t="shared" si="1"/>
        <v>1050723</v>
      </c>
      <c r="I35" s="87">
        <f t="shared" si="4"/>
        <v>6217305.3004516</v>
      </c>
      <c r="J35" s="73"/>
      <c r="K35" s="34"/>
      <c r="L35" s="39"/>
      <c r="M35" s="39"/>
      <c r="N35" s="39"/>
      <c r="O35" s="40"/>
      <c r="Q35" s="231"/>
      <c r="S35" s="229"/>
      <c r="T35" s="229"/>
      <c r="U35" s="229"/>
      <c r="V35" s="229"/>
    </row>
    <row r="36" spans="1:22" ht="15.75">
      <c r="A36" s="82">
        <v>30</v>
      </c>
      <c r="B36" s="83" t="s">
        <v>32</v>
      </c>
      <c r="C36" s="78">
        <f>IIN_ienemumi!D38</f>
        <v>9301097.5713678412</v>
      </c>
      <c r="D36" s="96">
        <v>433949</v>
      </c>
      <c r="E36" s="97">
        <v>296214</v>
      </c>
      <c r="F36" s="97">
        <v>21046</v>
      </c>
      <c r="G36" s="97">
        <v>137371</v>
      </c>
      <c r="H36" s="86">
        <f t="shared" si="1"/>
        <v>888580</v>
      </c>
      <c r="I36" s="87">
        <f t="shared" si="4"/>
        <v>10189677.571367841</v>
      </c>
      <c r="J36" s="73"/>
      <c r="K36" s="34"/>
      <c r="L36" s="39"/>
      <c r="M36" s="39"/>
      <c r="N36" s="39"/>
      <c r="O36" s="40"/>
      <c r="Q36" s="231"/>
      <c r="S36" s="229"/>
      <c r="T36" s="229"/>
      <c r="U36" s="229"/>
      <c r="V36" s="229"/>
    </row>
    <row r="37" spans="1:22" ht="15.75">
      <c r="A37" s="82">
        <v>31</v>
      </c>
      <c r="B37" s="83" t="s">
        <v>33</v>
      </c>
      <c r="C37" s="78">
        <f>IIN_ienemumi!D39</f>
        <v>1047149.5950076</v>
      </c>
      <c r="D37" s="96">
        <v>67975</v>
      </c>
      <c r="E37" s="97">
        <v>14127</v>
      </c>
      <c r="F37" s="97">
        <v>6979</v>
      </c>
      <c r="G37" s="97">
        <v>5763</v>
      </c>
      <c r="H37" s="86">
        <f t="shared" si="1"/>
        <v>94844</v>
      </c>
      <c r="I37" s="87">
        <f t="shared" si="4"/>
        <v>1141993.5950076</v>
      </c>
      <c r="J37" s="73"/>
      <c r="K37" s="34"/>
      <c r="L37" s="39"/>
      <c r="M37" s="39"/>
      <c r="N37" s="39"/>
      <c r="O37" s="40"/>
      <c r="Q37" s="231"/>
      <c r="S37" s="229"/>
      <c r="T37" s="229"/>
      <c r="U37" s="229"/>
      <c r="V37" s="229"/>
    </row>
    <row r="38" spans="1:22" ht="15.75">
      <c r="A38" s="82">
        <v>32</v>
      </c>
      <c r="B38" s="83" t="s">
        <v>34</v>
      </c>
      <c r="C38" s="78">
        <f>IIN_ienemumi!D40</f>
        <v>736860.36605999991</v>
      </c>
      <c r="D38" s="96">
        <v>116713</v>
      </c>
      <c r="E38" s="97">
        <v>2004</v>
      </c>
      <c r="F38" s="97">
        <v>24</v>
      </c>
      <c r="G38" s="97">
        <v>4825</v>
      </c>
      <c r="H38" s="86">
        <f t="shared" si="1"/>
        <v>123566</v>
      </c>
      <c r="I38" s="87">
        <f t="shared" si="4"/>
        <v>860426.36605999991</v>
      </c>
      <c r="J38" s="73"/>
      <c r="K38" s="34"/>
      <c r="L38" s="39"/>
      <c r="M38" s="39"/>
      <c r="N38" s="39"/>
      <c r="O38" s="40"/>
      <c r="Q38" s="231"/>
      <c r="S38" s="229"/>
      <c r="T38" s="229"/>
      <c r="U38" s="229"/>
      <c r="V38" s="229"/>
    </row>
    <row r="39" spans="1:22" ht="15.75">
      <c r="A39" s="82">
        <v>33</v>
      </c>
      <c r="B39" s="83" t="s">
        <v>35</v>
      </c>
      <c r="C39" s="78">
        <f>IIN_ienemumi!D41</f>
        <v>2133584.6994543201</v>
      </c>
      <c r="D39" s="96">
        <v>274322</v>
      </c>
      <c r="E39" s="97">
        <v>13504</v>
      </c>
      <c r="F39" s="97">
        <v>969</v>
      </c>
      <c r="G39" s="97">
        <v>13347</v>
      </c>
      <c r="H39" s="86">
        <f t="shared" si="1"/>
        <v>302142</v>
      </c>
      <c r="I39" s="87">
        <f t="shared" si="4"/>
        <v>2435726.6994543201</v>
      </c>
      <c r="J39" s="73"/>
      <c r="K39" s="34"/>
      <c r="L39" s="39"/>
      <c r="M39" s="39"/>
      <c r="N39" s="39"/>
      <c r="O39" s="40"/>
      <c r="Q39" s="231"/>
      <c r="S39" s="229"/>
      <c r="T39" s="229"/>
      <c r="U39" s="229"/>
      <c r="V39" s="229"/>
    </row>
    <row r="40" spans="1:22" ht="15.75">
      <c r="A40" s="82">
        <v>34</v>
      </c>
      <c r="B40" s="83" t="s">
        <v>36</v>
      </c>
      <c r="C40" s="78">
        <f>IIN_ienemumi!D42</f>
        <v>6745156.5092441607</v>
      </c>
      <c r="D40" s="96">
        <v>669598</v>
      </c>
      <c r="E40" s="97">
        <v>81472</v>
      </c>
      <c r="F40" s="97">
        <v>63850</v>
      </c>
      <c r="G40" s="97">
        <v>56470</v>
      </c>
      <c r="H40" s="86">
        <f t="shared" si="1"/>
        <v>871390</v>
      </c>
      <c r="I40" s="87">
        <f t="shared" si="4"/>
        <v>7616546.5092441607</v>
      </c>
      <c r="J40" s="73"/>
      <c r="K40" s="34"/>
      <c r="L40" s="39"/>
      <c r="M40" s="39"/>
      <c r="N40" s="39"/>
      <c r="O40" s="40"/>
      <c r="Q40" s="231"/>
      <c r="S40" s="229"/>
      <c r="T40" s="229"/>
      <c r="U40" s="229"/>
      <c r="V40" s="229"/>
    </row>
    <row r="41" spans="1:22" ht="15.75">
      <c r="A41" s="82">
        <v>35</v>
      </c>
      <c r="B41" s="83" t="s">
        <v>37</v>
      </c>
      <c r="C41" s="78">
        <f>IIN_ienemumi!D43</f>
        <v>10868388.38096256</v>
      </c>
      <c r="D41" s="96">
        <v>1157629</v>
      </c>
      <c r="E41" s="97">
        <v>212312</v>
      </c>
      <c r="F41" s="97">
        <v>2404</v>
      </c>
      <c r="G41" s="97">
        <v>94537</v>
      </c>
      <c r="H41" s="86">
        <f t="shared" si="1"/>
        <v>1466882</v>
      </c>
      <c r="I41" s="87">
        <f t="shared" si="4"/>
        <v>12335270.38096256</v>
      </c>
      <c r="J41" s="73"/>
      <c r="K41" s="34"/>
      <c r="L41" s="39"/>
      <c r="M41" s="39"/>
      <c r="N41" s="39"/>
      <c r="O41" s="40"/>
      <c r="Q41" s="231"/>
      <c r="S41" s="229"/>
      <c r="T41" s="229"/>
      <c r="U41" s="229"/>
      <c r="V41" s="229"/>
    </row>
    <row r="42" spans="1:22" ht="15.75">
      <c r="A42" s="82">
        <v>36</v>
      </c>
      <c r="B42" s="83" t="s">
        <v>38</v>
      </c>
      <c r="C42" s="78">
        <f>IIN_ienemumi!D44</f>
        <v>1915723.87188896</v>
      </c>
      <c r="D42" s="96">
        <v>174029</v>
      </c>
      <c r="E42" s="97">
        <v>16063</v>
      </c>
      <c r="F42" s="97">
        <v>1009</v>
      </c>
      <c r="G42" s="97">
        <v>11418</v>
      </c>
      <c r="H42" s="86">
        <f t="shared" si="1"/>
        <v>202519</v>
      </c>
      <c r="I42" s="87">
        <f t="shared" si="4"/>
        <v>2118242.8718889598</v>
      </c>
      <c r="J42" s="73"/>
      <c r="K42" s="34"/>
      <c r="L42" s="39"/>
      <c r="M42" s="39"/>
      <c r="N42" s="39"/>
      <c r="O42" s="40"/>
      <c r="Q42" s="231"/>
      <c r="S42" s="229"/>
      <c r="T42" s="229"/>
      <c r="U42" s="229"/>
      <c r="V42" s="229"/>
    </row>
    <row r="43" spans="1:22" ht="15.75">
      <c r="A43" s="82">
        <v>37</v>
      </c>
      <c r="B43" s="83" t="s">
        <v>39</v>
      </c>
      <c r="C43" s="78">
        <f>IIN_ienemumi!D45</f>
        <v>1110625.13147488</v>
      </c>
      <c r="D43" s="96">
        <v>216493</v>
      </c>
      <c r="E43" s="97">
        <v>4561</v>
      </c>
      <c r="F43" s="97">
        <v>8822</v>
      </c>
      <c r="G43" s="97">
        <v>7044</v>
      </c>
      <c r="H43" s="86">
        <f t="shared" si="1"/>
        <v>236920</v>
      </c>
      <c r="I43" s="87">
        <f t="shared" si="4"/>
        <v>1347545.13147488</v>
      </c>
      <c r="J43" s="73"/>
      <c r="K43" s="34"/>
      <c r="L43" s="39"/>
      <c r="M43" s="39"/>
      <c r="N43" s="39"/>
      <c r="O43" s="40"/>
      <c r="Q43" s="231"/>
      <c r="S43" s="229"/>
      <c r="T43" s="229"/>
      <c r="U43" s="229"/>
      <c r="V43" s="229"/>
    </row>
    <row r="44" spans="1:22" ht="15.75">
      <c r="A44" s="82">
        <v>38</v>
      </c>
      <c r="B44" s="83" t="s">
        <v>40</v>
      </c>
      <c r="C44" s="78">
        <f>IIN_ienemumi!D46</f>
        <v>3899779.7092844802</v>
      </c>
      <c r="D44" s="96">
        <v>575764</v>
      </c>
      <c r="E44" s="97">
        <v>79816</v>
      </c>
      <c r="F44" s="97">
        <v>10192</v>
      </c>
      <c r="G44" s="97">
        <v>91230</v>
      </c>
      <c r="H44" s="86">
        <f t="shared" si="1"/>
        <v>757002</v>
      </c>
      <c r="I44" s="87">
        <f t="shared" si="4"/>
        <v>4656781.7092844807</v>
      </c>
      <c r="J44" s="73"/>
      <c r="K44" s="34"/>
      <c r="L44" s="39"/>
      <c r="M44" s="39"/>
      <c r="N44" s="39"/>
      <c r="O44" s="40"/>
      <c r="Q44" s="231"/>
      <c r="S44" s="229"/>
      <c r="T44" s="229"/>
      <c r="U44" s="229"/>
      <c r="V44" s="229"/>
    </row>
    <row r="45" spans="1:22" ht="15.75">
      <c r="A45" s="82">
        <v>39</v>
      </c>
      <c r="B45" s="83" t="s">
        <v>41</v>
      </c>
      <c r="C45" s="78">
        <f>IIN_ienemumi!D47</f>
        <v>1125438.7073635999</v>
      </c>
      <c r="D45" s="96">
        <v>109710</v>
      </c>
      <c r="E45" s="97">
        <v>17506</v>
      </c>
      <c r="F45" s="97">
        <v>5444</v>
      </c>
      <c r="G45" s="97">
        <v>7637</v>
      </c>
      <c r="H45" s="86">
        <f t="shared" si="1"/>
        <v>140297</v>
      </c>
      <c r="I45" s="87">
        <f t="shared" si="4"/>
        <v>1265735.7073635999</v>
      </c>
      <c r="J45" s="73"/>
      <c r="K45" s="34"/>
      <c r="L45" s="39"/>
      <c r="M45" s="39"/>
      <c r="N45" s="39"/>
      <c r="O45" s="40"/>
      <c r="Q45" s="231"/>
      <c r="S45" s="229"/>
      <c r="T45" s="229"/>
      <c r="U45" s="229"/>
      <c r="V45" s="229"/>
    </row>
    <row r="46" spans="1:22" ht="15.75">
      <c r="A46" s="82">
        <v>40</v>
      </c>
      <c r="B46" s="83" t="s">
        <v>42</v>
      </c>
      <c r="C46" s="78">
        <f>IIN_ienemumi!D48</f>
        <v>8470823.2641625609</v>
      </c>
      <c r="D46" s="96">
        <v>1171478</v>
      </c>
      <c r="E46" s="97">
        <v>353569</v>
      </c>
      <c r="F46" s="97">
        <v>2383</v>
      </c>
      <c r="G46" s="97">
        <v>231100</v>
      </c>
      <c r="H46" s="86">
        <f t="shared" si="1"/>
        <v>1758530</v>
      </c>
      <c r="I46" s="87">
        <f t="shared" si="4"/>
        <v>10229353.264162561</v>
      </c>
      <c r="J46" s="73"/>
      <c r="K46" s="34"/>
      <c r="L46" s="39"/>
      <c r="M46" s="39"/>
      <c r="N46" s="39"/>
      <c r="O46" s="40"/>
      <c r="Q46" s="232"/>
      <c r="S46" s="229"/>
      <c r="T46" s="229"/>
      <c r="U46" s="229"/>
      <c r="V46" s="229"/>
    </row>
    <row r="47" spans="1:22" ht="15.75">
      <c r="A47" s="82">
        <v>41</v>
      </c>
      <c r="B47" s="83" t="s">
        <v>43</v>
      </c>
      <c r="C47" s="78">
        <f>IIN_ienemumi!D49</f>
        <v>4101935.1256570406</v>
      </c>
      <c r="D47" s="96">
        <v>420529</v>
      </c>
      <c r="E47" s="97">
        <v>72864</v>
      </c>
      <c r="F47" s="97">
        <v>25890</v>
      </c>
      <c r="G47" s="97">
        <v>42397</v>
      </c>
      <c r="H47" s="86">
        <f t="shared" si="1"/>
        <v>561680</v>
      </c>
      <c r="I47" s="87">
        <f t="shared" si="4"/>
        <v>4663615.1256570406</v>
      </c>
      <c r="J47" s="73"/>
      <c r="K47" s="34"/>
      <c r="L47" s="39"/>
      <c r="M47" s="39"/>
      <c r="N47" s="39"/>
      <c r="O47" s="40"/>
      <c r="Q47" s="232"/>
      <c r="S47" s="229"/>
      <c r="T47" s="229"/>
      <c r="U47" s="229"/>
      <c r="V47" s="229"/>
    </row>
    <row r="48" spans="1:22" ht="15.75">
      <c r="A48" s="82">
        <v>42</v>
      </c>
      <c r="B48" s="83" t="s">
        <v>44</v>
      </c>
      <c r="C48" s="78">
        <f>IIN_ienemumi!D50</f>
        <v>9011259.3689148799</v>
      </c>
      <c r="D48" s="96">
        <v>671607</v>
      </c>
      <c r="E48" s="97">
        <v>122503</v>
      </c>
      <c r="F48" s="97">
        <v>2476</v>
      </c>
      <c r="G48" s="97">
        <v>61077</v>
      </c>
      <c r="H48" s="86">
        <f t="shared" si="1"/>
        <v>857663</v>
      </c>
      <c r="I48" s="87">
        <f t="shared" ref="I48:I79" si="5">C48+H48</f>
        <v>9868922.3689148799</v>
      </c>
      <c r="J48" s="73"/>
      <c r="K48" s="34"/>
      <c r="L48" s="39"/>
      <c r="M48" s="39"/>
      <c r="N48" s="39"/>
      <c r="O48" s="40"/>
      <c r="Q48" s="231"/>
      <c r="S48" s="229"/>
      <c r="T48" s="229"/>
      <c r="U48" s="229"/>
      <c r="V48" s="229"/>
    </row>
    <row r="49" spans="1:22" ht="15.75">
      <c r="A49" s="82">
        <v>43</v>
      </c>
      <c r="B49" s="83" t="s">
        <v>45</v>
      </c>
      <c r="C49" s="78">
        <f>IIN_ienemumi!D51</f>
        <v>4580364.9390682401</v>
      </c>
      <c r="D49" s="96">
        <v>305816</v>
      </c>
      <c r="E49" s="97">
        <v>73516</v>
      </c>
      <c r="F49" s="97">
        <v>17334</v>
      </c>
      <c r="G49" s="97">
        <v>48309</v>
      </c>
      <c r="H49" s="86">
        <f t="shared" si="1"/>
        <v>444975</v>
      </c>
      <c r="I49" s="87">
        <f t="shared" si="5"/>
        <v>5025339.9390682401</v>
      </c>
      <c r="J49" s="73"/>
      <c r="K49" s="34"/>
      <c r="L49" s="39"/>
      <c r="M49" s="39"/>
      <c r="N49" s="39"/>
      <c r="O49" s="40"/>
      <c r="Q49" s="231"/>
      <c r="S49" s="229"/>
      <c r="T49" s="229"/>
      <c r="U49" s="229"/>
      <c r="V49" s="229"/>
    </row>
    <row r="50" spans="1:22" ht="15.75">
      <c r="A50" s="82">
        <v>44</v>
      </c>
      <c r="B50" s="83" t="s">
        <v>46</v>
      </c>
      <c r="C50" s="78">
        <f>IIN_ienemumi!D52</f>
        <v>7662337.2265288802</v>
      </c>
      <c r="D50" s="96">
        <v>380412</v>
      </c>
      <c r="E50" s="97">
        <v>42692</v>
      </c>
      <c r="F50" s="97">
        <v>9733</v>
      </c>
      <c r="G50" s="97">
        <v>115671</v>
      </c>
      <c r="H50" s="86">
        <f t="shared" si="1"/>
        <v>548508</v>
      </c>
      <c r="I50" s="87">
        <f t="shared" si="5"/>
        <v>8210845.2265288802</v>
      </c>
      <c r="J50" s="73"/>
      <c r="K50" s="34"/>
      <c r="L50" s="39"/>
      <c r="M50" s="39"/>
      <c r="N50" s="39"/>
      <c r="O50" s="40"/>
      <c r="Q50" s="231"/>
      <c r="S50" s="229"/>
      <c r="T50" s="229"/>
      <c r="U50" s="229"/>
      <c r="V50" s="229"/>
    </row>
    <row r="51" spans="1:22" ht="15.75">
      <c r="A51" s="82">
        <v>45</v>
      </c>
      <c r="B51" s="83" t="s">
        <v>47</v>
      </c>
      <c r="C51" s="78">
        <f>IIN_ienemumi!D53</f>
        <v>4378255.9783524796</v>
      </c>
      <c r="D51" s="96">
        <v>212396</v>
      </c>
      <c r="E51" s="97">
        <v>158213</v>
      </c>
      <c r="F51" s="97">
        <v>26225</v>
      </c>
      <c r="G51" s="97">
        <v>60094</v>
      </c>
      <c r="H51" s="86">
        <f t="shared" si="1"/>
        <v>456928</v>
      </c>
      <c r="I51" s="87">
        <f t="shared" si="5"/>
        <v>4835183.9783524796</v>
      </c>
      <c r="J51" s="73"/>
      <c r="K51" s="34"/>
      <c r="L51" s="39"/>
      <c r="M51" s="39"/>
      <c r="N51" s="39"/>
      <c r="O51" s="40"/>
      <c r="Q51" s="231"/>
      <c r="S51" s="229"/>
      <c r="T51" s="229"/>
      <c r="U51" s="229"/>
      <c r="V51" s="229"/>
    </row>
    <row r="52" spans="1:22" ht="15.75">
      <c r="A52" s="82">
        <v>46</v>
      </c>
      <c r="B52" s="83" t="s">
        <v>48</v>
      </c>
      <c r="C52" s="78">
        <f>IIN_ienemumi!D54</f>
        <v>2484918.97416896</v>
      </c>
      <c r="D52" s="96">
        <v>216564</v>
      </c>
      <c r="E52" s="97">
        <v>79050</v>
      </c>
      <c r="F52" s="97">
        <v>29649</v>
      </c>
      <c r="G52" s="97">
        <v>14314</v>
      </c>
      <c r="H52" s="86">
        <f t="shared" si="1"/>
        <v>339577</v>
      </c>
      <c r="I52" s="87">
        <f t="shared" si="5"/>
        <v>2824495.97416896</v>
      </c>
      <c r="J52" s="73"/>
      <c r="K52" s="34"/>
      <c r="L52" s="39"/>
      <c r="M52" s="39"/>
      <c r="N52" s="39"/>
      <c r="O52" s="40"/>
      <c r="Q52" s="231"/>
      <c r="S52" s="229"/>
      <c r="T52" s="229"/>
      <c r="U52" s="229"/>
      <c r="V52" s="229"/>
    </row>
    <row r="53" spans="1:22" ht="15.75">
      <c r="A53" s="82">
        <v>47</v>
      </c>
      <c r="B53" s="83" t="s">
        <v>49</v>
      </c>
      <c r="C53" s="78">
        <f>IIN_ienemumi!D55</f>
        <v>2381654.9607978403</v>
      </c>
      <c r="D53" s="96">
        <v>200488</v>
      </c>
      <c r="E53" s="97">
        <v>15884</v>
      </c>
      <c r="F53" s="97">
        <v>292</v>
      </c>
      <c r="G53" s="97">
        <v>15054</v>
      </c>
      <c r="H53" s="86">
        <f t="shared" si="1"/>
        <v>231718</v>
      </c>
      <c r="I53" s="87">
        <f t="shared" si="5"/>
        <v>2613372.9607978403</v>
      </c>
      <c r="J53" s="73"/>
      <c r="K53" s="34"/>
      <c r="L53" s="39"/>
      <c r="M53" s="39"/>
      <c r="N53" s="39"/>
      <c r="O53" s="40"/>
      <c r="Q53" s="231"/>
      <c r="S53" s="229"/>
      <c r="T53" s="229"/>
      <c r="U53" s="229"/>
      <c r="V53" s="229"/>
    </row>
    <row r="54" spans="1:22" ht="15.75">
      <c r="A54" s="82">
        <v>48</v>
      </c>
      <c r="B54" s="83" t="s">
        <v>50</v>
      </c>
      <c r="C54" s="78">
        <f>IIN_ienemumi!D56</f>
        <v>877383.51578191994</v>
      </c>
      <c r="D54" s="96">
        <v>76189</v>
      </c>
      <c r="E54" s="97">
        <v>6680</v>
      </c>
      <c r="F54" s="97">
        <v>1476</v>
      </c>
      <c r="G54" s="97">
        <v>5974</v>
      </c>
      <c r="H54" s="86">
        <f t="shared" si="1"/>
        <v>90319</v>
      </c>
      <c r="I54" s="87">
        <f t="shared" si="5"/>
        <v>967702.51578191994</v>
      </c>
      <c r="J54" s="73"/>
      <c r="K54" s="34"/>
      <c r="L54" s="39"/>
      <c r="M54" s="39"/>
      <c r="N54" s="39"/>
      <c r="O54" s="40"/>
      <c r="Q54" s="231"/>
      <c r="S54" s="229"/>
      <c r="T54" s="229"/>
      <c r="U54" s="229"/>
      <c r="V54" s="229"/>
    </row>
    <row r="55" spans="1:22" ht="15.75">
      <c r="A55" s="82">
        <v>49</v>
      </c>
      <c r="B55" s="83" t="s">
        <v>51</v>
      </c>
      <c r="C55" s="78">
        <f>IIN_ienemumi!D57</f>
        <v>1070780.4545569599</v>
      </c>
      <c r="D55" s="96">
        <v>173792</v>
      </c>
      <c r="E55" s="97">
        <v>4966</v>
      </c>
      <c r="F55" s="97">
        <v>2729</v>
      </c>
      <c r="G55" s="97">
        <v>5458</v>
      </c>
      <c r="H55" s="86">
        <f t="shared" si="1"/>
        <v>186945</v>
      </c>
      <c r="I55" s="87">
        <f t="shared" si="5"/>
        <v>1257725.4545569599</v>
      </c>
      <c r="J55" s="73"/>
      <c r="K55" s="34"/>
      <c r="L55" s="39"/>
      <c r="M55" s="39"/>
      <c r="N55" s="39"/>
      <c r="O55" s="40"/>
      <c r="Q55" s="231"/>
      <c r="S55" s="229"/>
      <c r="T55" s="229"/>
      <c r="U55" s="229"/>
      <c r="V55" s="229"/>
    </row>
    <row r="56" spans="1:22" ht="15.75">
      <c r="A56" s="82">
        <v>50</v>
      </c>
      <c r="B56" s="83" t="s">
        <v>52</v>
      </c>
      <c r="C56" s="78">
        <f>IIN_ienemumi!D58</f>
        <v>1510812.1748804001</v>
      </c>
      <c r="D56" s="96">
        <v>264449</v>
      </c>
      <c r="E56" s="97">
        <v>6859</v>
      </c>
      <c r="F56" s="97">
        <v>816</v>
      </c>
      <c r="G56" s="97">
        <v>8731</v>
      </c>
      <c r="H56" s="86">
        <f t="shared" si="1"/>
        <v>280855</v>
      </c>
      <c r="I56" s="87">
        <f t="shared" si="5"/>
        <v>1791667.1748804001</v>
      </c>
      <c r="J56" s="73"/>
      <c r="K56" s="34"/>
      <c r="L56" s="39"/>
      <c r="M56" s="39"/>
      <c r="N56" s="39"/>
      <c r="O56" s="40"/>
      <c r="Q56" s="231"/>
      <c r="S56" s="229"/>
      <c r="T56" s="229"/>
      <c r="U56" s="229"/>
      <c r="V56" s="229"/>
    </row>
    <row r="57" spans="1:22" ht="15.75">
      <c r="A57" s="82">
        <v>51</v>
      </c>
      <c r="B57" s="83" t="s">
        <v>53</v>
      </c>
      <c r="C57" s="78">
        <f>IIN_ienemumi!D59</f>
        <v>10157116.47050688</v>
      </c>
      <c r="D57" s="96">
        <v>1774469</v>
      </c>
      <c r="E57" s="97">
        <v>72906</v>
      </c>
      <c r="F57" s="97">
        <v>54308</v>
      </c>
      <c r="G57" s="97">
        <v>88217</v>
      </c>
      <c r="H57" s="86">
        <f t="shared" si="1"/>
        <v>1989900</v>
      </c>
      <c r="I57" s="87">
        <f t="shared" si="5"/>
        <v>12147016.47050688</v>
      </c>
      <c r="J57" s="73"/>
      <c r="K57" s="34"/>
      <c r="L57" s="39"/>
      <c r="M57" s="39"/>
      <c r="N57" s="39"/>
      <c r="O57" s="40"/>
      <c r="Q57" s="231"/>
      <c r="S57" s="229"/>
      <c r="T57" s="229"/>
      <c r="U57" s="229"/>
      <c r="V57" s="229"/>
    </row>
    <row r="58" spans="1:22" ht="15.75">
      <c r="A58" s="82">
        <v>52</v>
      </c>
      <c r="B58" s="83" t="s">
        <v>54</v>
      </c>
      <c r="C58" s="78">
        <f>IIN_ienemumi!D60</f>
        <v>3157014.3760192799</v>
      </c>
      <c r="D58" s="96">
        <v>368538</v>
      </c>
      <c r="E58" s="97">
        <v>30565</v>
      </c>
      <c r="F58" s="97">
        <v>23761</v>
      </c>
      <c r="G58" s="97">
        <v>24697</v>
      </c>
      <c r="H58" s="86">
        <f t="shared" si="1"/>
        <v>447561</v>
      </c>
      <c r="I58" s="87">
        <f t="shared" si="5"/>
        <v>3604575.3760192799</v>
      </c>
      <c r="J58" s="73"/>
      <c r="K58" s="34"/>
      <c r="L58" s="39"/>
      <c r="M58" s="39"/>
      <c r="N58" s="39"/>
      <c r="O58" s="40"/>
      <c r="Q58" s="231"/>
      <c r="S58" s="229"/>
      <c r="T58" s="229"/>
      <c r="U58" s="229"/>
      <c r="V58" s="229"/>
    </row>
    <row r="59" spans="1:22" ht="15.75">
      <c r="A59" s="82">
        <v>53</v>
      </c>
      <c r="B59" s="83" t="s">
        <v>55</v>
      </c>
      <c r="C59" s="78">
        <f>IIN_ienemumi!D61</f>
        <v>1607389.4063343201</v>
      </c>
      <c r="D59" s="96">
        <v>198705</v>
      </c>
      <c r="E59" s="97">
        <v>7358</v>
      </c>
      <c r="F59" s="97">
        <v>1286</v>
      </c>
      <c r="G59" s="97">
        <v>10074</v>
      </c>
      <c r="H59" s="86">
        <f t="shared" si="1"/>
        <v>217423</v>
      </c>
      <c r="I59" s="87">
        <f t="shared" si="5"/>
        <v>1824812.4063343201</v>
      </c>
      <c r="J59" s="73"/>
      <c r="K59" s="34"/>
      <c r="L59" s="39"/>
      <c r="M59" s="39"/>
      <c r="N59" s="39"/>
      <c r="O59" s="40"/>
      <c r="Q59" s="231"/>
      <c r="S59" s="229"/>
      <c r="T59" s="229"/>
      <c r="U59" s="229"/>
      <c r="V59" s="229"/>
    </row>
    <row r="60" spans="1:22" ht="15.75">
      <c r="A60" s="82">
        <v>54</v>
      </c>
      <c r="B60" s="83" t="s">
        <v>56</v>
      </c>
      <c r="C60" s="78">
        <f>IIN_ienemumi!D62</f>
        <v>2716656.4463399202</v>
      </c>
      <c r="D60" s="96">
        <v>238347</v>
      </c>
      <c r="E60" s="97">
        <v>41671</v>
      </c>
      <c r="F60" s="97">
        <v>1805</v>
      </c>
      <c r="G60" s="97">
        <v>23135</v>
      </c>
      <c r="H60" s="86">
        <f t="shared" si="1"/>
        <v>304958</v>
      </c>
      <c r="I60" s="87">
        <f t="shared" si="5"/>
        <v>3021614.4463399202</v>
      </c>
      <c r="J60" s="73"/>
      <c r="K60" s="34"/>
      <c r="L60" s="39"/>
      <c r="M60" s="39"/>
      <c r="N60" s="39"/>
      <c r="O60" s="40"/>
      <c r="Q60" s="231"/>
      <c r="S60" s="229"/>
      <c r="T60" s="229"/>
      <c r="U60" s="229"/>
      <c r="V60" s="229"/>
    </row>
    <row r="61" spans="1:22" ht="15.75">
      <c r="A61" s="82">
        <v>55</v>
      </c>
      <c r="B61" s="83" t="s">
        <v>57</v>
      </c>
      <c r="C61" s="78">
        <f>IIN_ienemumi!D63</f>
        <v>2385861.9170937599</v>
      </c>
      <c r="D61" s="96">
        <v>151224</v>
      </c>
      <c r="E61" s="97">
        <v>18905</v>
      </c>
      <c r="F61" s="97">
        <v>10645</v>
      </c>
      <c r="G61" s="97">
        <v>17376</v>
      </c>
      <c r="H61" s="86">
        <f t="shared" si="1"/>
        <v>198150</v>
      </c>
      <c r="I61" s="87">
        <f t="shared" si="5"/>
        <v>2584011.9170937599</v>
      </c>
      <c r="J61" s="73"/>
      <c r="K61" s="34"/>
      <c r="L61" s="39"/>
      <c r="M61" s="39"/>
      <c r="N61" s="39"/>
      <c r="O61" s="40"/>
      <c r="Q61" s="231"/>
      <c r="S61" s="229"/>
      <c r="T61" s="229"/>
      <c r="U61" s="229"/>
      <c r="V61" s="229"/>
    </row>
    <row r="62" spans="1:22" ht="15.75">
      <c r="A62" s="82">
        <v>56</v>
      </c>
      <c r="B62" s="83" t="s">
        <v>58</v>
      </c>
      <c r="C62" s="78">
        <f>IIN_ienemumi!D64</f>
        <v>4990238.7800619192</v>
      </c>
      <c r="D62" s="96">
        <v>370331</v>
      </c>
      <c r="E62" s="97">
        <v>48549</v>
      </c>
      <c r="F62" s="97">
        <v>1576</v>
      </c>
      <c r="G62" s="97">
        <v>36740</v>
      </c>
      <c r="H62" s="86">
        <f t="shared" si="1"/>
        <v>457196</v>
      </c>
      <c r="I62" s="87">
        <f t="shared" si="5"/>
        <v>5447434.7800619192</v>
      </c>
      <c r="J62" s="73"/>
      <c r="K62" s="34"/>
      <c r="L62" s="39"/>
      <c r="M62" s="39"/>
      <c r="N62" s="39"/>
      <c r="O62" s="40"/>
      <c r="Q62" s="231"/>
      <c r="S62" s="229"/>
      <c r="T62" s="229"/>
      <c r="U62" s="229"/>
      <c r="V62" s="229"/>
    </row>
    <row r="63" spans="1:22" ht="15.75">
      <c r="A63" s="82">
        <v>57</v>
      </c>
      <c r="B63" s="83" t="s">
        <v>59</v>
      </c>
      <c r="C63" s="78">
        <f>IIN_ienemumi!D65</f>
        <v>2577447.651786</v>
      </c>
      <c r="D63" s="96">
        <v>195089</v>
      </c>
      <c r="E63" s="97">
        <v>31521</v>
      </c>
      <c r="F63" s="97">
        <v>73644</v>
      </c>
      <c r="G63" s="97">
        <v>23419</v>
      </c>
      <c r="H63" s="86">
        <f t="shared" si="1"/>
        <v>323673</v>
      </c>
      <c r="I63" s="87">
        <f t="shared" si="5"/>
        <v>2901120.651786</v>
      </c>
      <c r="J63" s="73"/>
      <c r="K63" s="34"/>
      <c r="L63" s="39"/>
      <c r="M63" s="39"/>
      <c r="N63" s="39"/>
      <c r="O63" s="40"/>
      <c r="Q63" s="231"/>
      <c r="S63" s="229"/>
      <c r="T63" s="229"/>
      <c r="U63" s="229"/>
      <c r="V63" s="229"/>
    </row>
    <row r="64" spans="1:22" ht="15.75">
      <c r="A64" s="82">
        <v>58</v>
      </c>
      <c r="B64" s="83" t="s">
        <v>60</v>
      </c>
      <c r="C64" s="78">
        <f>IIN_ienemumi!D66</f>
        <v>2140219.13377776</v>
      </c>
      <c r="D64" s="96">
        <v>289574</v>
      </c>
      <c r="E64" s="97">
        <v>13980</v>
      </c>
      <c r="F64" s="97">
        <v>35745</v>
      </c>
      <c r="G64" s="97">
        <v>11329</v>
      </c>
      <c r="H64" s="86">
        <f t="shared" si="1"/>
        <v>350628</v>
      </c>
      <c r="I64" s="87">
        <f t="shared" si="5"/>
        <v>2490847.13377776</v>
      </c>
      <c r="J64" s="73"/>
      <c r="K64" s="34"/>
      <c r="L64" s="39"/>
      <c r="M64" s="39"/>
      <c r="N64" s="39"/>
      <c r="O64" s="40"/>
      <c r="Q64" s="231"/>
      <c r="S64" s="229"/>
      <c r="T64" s="229"/>
      <c r="U64" s="229"/>
      <c r="V64" s="229"/>
    </row>
    <row r="65" spans="1:22" ht="15.75">
      <c r="A65" s="82">
        <v>59</v>
      </c>
      <c r="B65" s="83" t="s">
        <v>61</v>
      </c>
      <c r="C65" s="78">
        <f>IIN_ienemumi!D67</f>
        <v>8670416.8210223205</v>
      </c>
      <c r="D65" s="96">
        <v>919824</v>
      </c>
      <c r="E65" s="97">
        <v>162952</v>
      </c>
      <c r="F65" s="97">
        <v>18403</v>
      </c>
      <c r="G65" s="97">
        <v>82508</v>
      </c>
      <c r="H65" s="86">
        <f t="shared" si="1"/>
        <v>1183687</v>
      </c>
      <c r="I65" s="87">
        <f t="shared" si="5"/>
        <v>9854103.8210223205</v>
      </c>
      <c r="J65" s="73"/>
      <c r="K65" s="34"/>
      <c r="L65" s="39"/>
      <c r="M65" s="39"/>
      <c r="N65" s="39"/>
      <c r="O65" s="40"/>
      <c r="Q65" s="231"/>
      <c r="S65" s="229"/>
      <c r="T65" s="229"/>
      <c r="U65" s="229"/>
      <c r="V65" s="229"/>
    </row>
    <row r="66" spans="1:22" ht="15.75">
      <c r="A66" s="82">
        <v>60</v>
      </c>
      <c r="B66" s="83" t="s">
        <v>62</v>
      </c>
      <c r="C66" s="78">
        <f>IIN_ienemumi!D68</f>
        <v>2984435.80334704</v>
      </c>
      <c r="D66" s="96">
        <v>240689</v>
      </c>
      <c r="E66" s="97">
        <v>37666</v>
      </c>
      <c r="F66" s="97">
        <v>2938</v>
      </c>
      <c r="G66" s="97">
        <v>31410</v>
      </c>
      <c r="H66" s="86">
        <f t="shared" si="1"/>
        <v>312703</v>
      </c>
      <c r="I66" s="87">
        <f t="shared" si="5"/>
        <v>3297138.80334704</v>
      </c>
      <c r="J66" s="73"/>
      <c r="K66" s="34"/>
      <c r="L66" s="39"/>
      <c r="M66" s="39"/>
      <c r="N66" s="39"/>
      <c r="O66" s="40"/>
      <c r="Q66" s="231"/>
      <c r="S66" s="229"/>
      <c r="T66" s="229"/>
      <c r="U66" s="229"/>
      <c r="V66" s="229"/>
    </row>
    <row r="67" spans="1:22" ht="15.75">
      <c r="A67" s="82">
        <v>61</v>
      </c>
      <c r="B67" s="83" t="s">
        <v>63</v>
      </c>
      <c r="C67" s="78">
        <f>IIN_ienemumi!D69</f>
        <v>17653878.48458584</v>
      </c>
      <c r="D67" s="96">
        <v>1279336</v>
      </c>
      <c r="E67" s="97">
        <v>575096</v>
      </c>
      <c r="F67" s="97">
        <v>3323</v>
      </c>
      <c r="G67" s="97">
        <v>338423</v>
      </c>
      <c r="H67" s="86">
        <f t="shared" si="1"/>
        <v>2196178</v>
      </c>
      <c r="I67" s="87">
        <f t="shared" si="5"/>
        <v>19850056.48458584</v>
      </c>
      <c r="J67" s="73"/>
      <c r="K67" s="34"/>
      <c r="L67" s="39"/>
      <c r="M67" s="39"/>
      <c r="N67" s="39"/>
      <c r="O67" s="40"/>
      <c r="Q67" s="231"/>
      <c r="S67" s="229"/>
      <c r="T67" s="229"/>
      <c r="U67" s="229"/>
      <c r="V67" s="229"/>
    </row>
    <row r="68" spans="1:22" ht="15.75">
      <c r="A68" s="82">
        <v>62</v>
      </c>
      <c r="B68" s="83" t="s">
        <v>64</v>
      </c>
      <c r="C68" s="78">
        <f>IIN_ienemumi!D70</f>
        <v>5504420.6403334402</v>
      </c>
      <c r="D68" s="96">
        <v>311363</v>
      </c>
      <c r="E68" s="97">
        <v>75922</v>
      </c>
      <c r="F68" s="97">
        <v>6975</v>
      </c>
      <c r="G68" s="97">
        <v>60001</v>
      </c>
      <c r="H68" s="86">
        <f t="shared" si="1"/>
        <v>454261</v>
      </c>
      <c r="I68" s="87">
        <f t="shared" si="5"/>
        <v>5958681.6403334402</v>
      </c>
      <c r="J68" s="73"/>
      <c r="K68" s="34"/>
      <c r="L68" s="39"/>
      <c r="M68" s="39"/>
      <c r="N68" s="39"/>
      <c r="O68" s="40"/>
      <c r="Q68" s="231"/>
      <c r="S68" s="229"/>
      <c r="T68" s="229"/>
      <c r="U68" s="229"/>
      <c r="V68" s="229"/>
    </row>
    <row r="69" spans="1:22" ht="15.75">
      <c r="A69" s="82">
        <v>63</v>
      </c>
      <c r="B69" s="83" t="s">
        <v>65</v>
      </c>
      <c r="C69" s="78">
        <f>IIN_ienemumi!D71</f>
        <v>1475750.1644832799</v>
      </c>
      <c r="D69" s="96">
        <v>76556</v>
      </c>
      <c r="E69" s="97">
        <v>25180</v>
      </c>
      <c r="F69" s="97">
        <v>12916</v>
      </c>
      <c r="G69" s="97">
        <v>13278</v>
      </c>
      <c r="H69" s="86">
        <f t="shared" si="1"/>
        <v>127930</v>
      </c>
      <c r="I69" s="87">
        <f t="shared" si="5"/>
        <v>1603680.1644832799</v>
      </c>
      <c r="J69" s="73"/>
      <c r="K69" s="34"/>
      <c r="L69" s="39"/>
      <c r="M69" s="39"/>
      <c r="N69" s="39"/>
      <c r="O69" s="40"/>
      <c r="Q69" s="231"/>
      <c r="S69" s="229"/>
      <c r="T69" s="229"/>
      <c r="U69" s="229"/>
      <c r="V69" s="229"/>
    </row>
    <row r="70" spans="1:22" ht="15.75">
      <c r="A70" s="82">
        <v>64</v>
      </c>
      <c r="B70" s="83" t="s">
        <v>66</v>
      </c>
      <c r="C70" s="78">
        <f>IIN_ienemumi!D72</f>
        <v>7276377.2846716009</v>
      </c>
      <c r="D70" s="96">
        <v>680731</v>
      </c>
      <c r="E70" s="97">
        <v>139527</v>
      </c>
      <c r="F70" s="97">
        <v>12133</v>
      </c>
      <c r="G70" s="97">
        <v>106372</v>
      </c>
      <c r="H70" s="86">
        <f t="shared" si="1"/>
        <v>938763</v>
      </c>
      <c r="I70" s="87">
        <f t="shared" si="5"/>
        <v>8215140.2846716009</v>
      </c>
      <c r="J70" s="73"/>
      <c r="K70" s="34"/>
      <c r="L70" s="39"/>
      <c r="M70" s="39"/>
      <c r="N70" s="39"/>
      <c r="O70" s="40"/>
      <c r="Q70" s="231"/>
      <c r="S70" s="229"/>
      <c r="T70" s="229"/>
      <c r="U70" s="229"/>
      <c r="V70" s="229"/>
    </row>
    <row r="71" spans="1:22" ht="15.75">
      <c r="A71" s="82">
        <v>65</v>
      </c>
      <c r="B71" s="83" t="s">
        <v>67</v>
      </c>
      <c r="C71" s="78">
        <f>IIN_ienemumi!D73</f>
        <v>4162122.9613006394</v>
      </c>
      <c r="D71" s="96">
        <v>225498</v>
      </c>
      <c r="E71" s="97">
        <v>67974</v>
      </c>
      <c r="F71" s="97">
        <v>15210</v>
      </c>
      <c r="G71" s="97">
        <v>33758</v>
      </c>
      <c r="H71" s="86">
        <f t="shared" ref="H71:H125" si="6">SUM(D71:G71)</f>
        <v>342440</v>
      </c>
      <c r="I71" s="87">
        <f t="shared" si="5"/>
        <v>4504562.9613006394</v>
      </c>
      <c r="J71" s="73"/>
      <c r="K71" s="34"/>
      <c r="L71" s="39"/>
      <c r="M71" s="39"/>
      <c r="N71" s="39"/>
      <c r="O71" s="40"/>
      <c r="Q71" s="232"/>
      <c r="S71" s="229"/>
      <c r="T71" s="229"/>
      <c r="U71" s="229"/>
      <c r="V71" s="229"/>
    </row>
    <row r="72" spans="1:22" ht="15.75">
      <c r="A72" s="82">
        <v>66</v>
      </c>
      <c r="B72" s="83" t="s">
        <v>68</v>
      </c>
      <c r="C72" s="78">
        <f>IIN_ienemumi!D74</f>
        <v>1093460.67273912</v>
      </c>
      <c r="D72" s="96">
        <v>81156</v>
      </c>
      <c r="E72" s="97">
        <v>7200</v>
      </c>
      <c r="F72" s="97">
        <v>0</v>
      </c>
      <c r="G72" s="97">
        <v>5137</v>
      </c>
      <c r="H72" s="86">
        <f t="shared" si="6"/>
        <v>93493</v>
      </c>
      <c r="I72" s="87">
        <f t="shared" si="5"/>
        <v>1186953.67273912</v>
      </c>
      <c r="J72" s="73"/>
      <c r="K72" s="34"/>
      <c r="L72" s="39"/>
      <c r="M72" s="39"/>
      <c r="N72" s="39"/>
      <c r="O72" s="40"/>
      <c r="Q72" s="232"/>
      <c r="S72" s="229"/>
      <c r="T72" s="229"/>
      <c r="U72" s="229"/>
      <c r="V72" s="229"/>
    </row>
    <row r="73" spans="1:22" ht="15.75">
      <c r="A73" s="82">
        <v>67</v>
      </c>
      <c r="B73" s="83" t="s">
        <v>69</v>
      </c>
      <c r="C73" s="78">
        <f>IIN_ienemumi!D75</f>
        <v>4332206.8652027203</v>
      </c>
      <c r="D73" s="96">
        <v>299430</v>
      </c>
      <c r="E73" s="97">
        <v>57149</v>
      </c>
      <c r="F73" s="97">
        <v>88</v>
      </c>
      <c r="G73" s="97">
        <v>34839</v>
      </c>
      <c r="H73" s="86">
        <f t="shared" si="6"/>
        <v>391506</v>
      </c>
      <c r="I73" s="87">
        <f t="shared" si="5"/>
        <v>4723712.8652027203</v>
      </c>
      <c r="J73" s="73"/>
      <c r="K73" s="34"/>
      <c r="L73" s="39"/>
      <c r="M73" s="39"/>
      <c r="N73" s="39"/>
      <c r="O73" s="40"/>
      <c r="Q73" s="231"/>
      <c r="S73" s="229"/>
      <c r="T73" s="229"/>
      <c r="U73" s="229"/>
      <c r="V73" s="229"/>
    </row>
    <row r="74" spans="1:22" ht="15.75">
      <c r="A74" s="82">
        <v>68</v>
      </c>
      <c r="B74" s="83" t="s">
        <v>70</v>
      </c>
      <c r="C74" s="78">
        <f>IIN_ienemumi!D76</f>
        <v>9621340.0947445612</v>
      </c>
      <c r="D74" s="96">
        <v>772629</v>
      </c>
      <c r="E74" s="97">
        <v>184529</v>
      </c>
      <c r="F74" s="97">
        <v>9004</v>
      </c>
      <c r="G74" s="97">
        <v>76939</v>
      </c>
      <c r="H74" s="86">
        <f t="shared" si="6"/>
        <v>1043101</v>
      </c>
      <c r="I74" s="87">
        <f t="shared" si="5"/>
        <v>10664441.094744561</v>
      </c>
      <c r="J74" s="73"/>
      <c r="K74" s="34"/>
      <c r="L74" s="39"/>
      <c r="M74" s="39"/>
      <c r="N74" s="39"/>
      <c r="O74" s="40"/>
      <c r="Q74" s="231"/>
      <c r="S74" s="229"/>
      <c r="T74" s="229"/>
      <c r="U74" s="229"/>
      <c r="V74" s="229"/>
    </row>
    <row r="75" spans="1:22" ht="15.75">
      <c r="A75" s="82">
        <v>69</v>
      </c>
      <c r="B75" s="83" t="s">
        <v>71</v>
      </c>
      <c r="C75" s="78">
        <f>IIN_ienemumi!D77</f>
        <v>1816537.1922006398</v>
      </c>
      <c r="D75" s="96">
        <v>138949</v>
      </c>
      <c r="E75" s="97">
        <v>28066</v>
      </c>
      <c r="F75" s="97">
        <v>2111</v>
      </c>
      <c r="G75" s="97">
        <v>17719</v>
      </c>
      <c r="H75" s="86">
        <f t="shared" si="6"/>
        <v>186845</v>
      </c>
      <c r="I75" s="87">
        <f t="shared" si="5"/>
        <v>2003382.1922006398</v>
      </c>
      <c r="J75" s="73"/>
      <c r="K75" s="34"/>
      <c r="L75" s="39"/>
      <c r="M75" s="39"/>
      <c r="N75" s="39"/>
      <c r="O75" s="40"/>
      <c r="Q75" s="231"/>
      <c r="S75" s="229"/>
      <c r="T75" s="229"/>
      <c r="U75" s="229"/>
      <c r="V75" s="229"/>
    </row>
    <row r="76" spans="1:22" ht="15.75">
      <c r="A76" s="82">
        <v>70</v>
      </c>
      <c r="B76" s="83" t="s">
        <v>72</v>
      </c>
      <c r="C76" s="78">
        <f>IIN_ienemumi!D78</f>
        <v>16251725.524428239</v>
      </c>
      <c r="D76" s="96">
        <v>1625377</v>
      </c>
      <c r="E76" s="97">
        <v>824091</v>
      </c>
      <c r="F76" s="97">
        <v>12911</v>
      </c>
      <c r="G76" s="97">
        <v>320166</v>
      </c>
      <c r="H76" s="86">
        <f t="shared" si="6"/>
        <v>2782545</v>
      </c>
      <c r="I76" s="87">
        <f t="shared" si="5"/>
        <v>19034270.524428241</v>
      </c>
      <c r="J76" s="73"/>
      <c r="K76" s="34"/>
      <c r="L76" s="39"/>
      <c r="M76" s="39"/>
      <c r="N76" s="39"/>
      <c r="O76" s="40"/>
      <c r="Q76" s="231"/>
      <c r="S76" s="229"/>
      <c r="T76" s="229"/>
      <c r="U76" s="229"/>
      <c r="V76" s="229"/>
    </row>
    <row r="77" spans="1:22" ht="15.75">
      <c r="A77" s="82">
        <v>71</v>
      </c>
      <c r="B77" s="83" t="s">
        <v>73</v>
      </c>
      <c r="C77" s="78">
        <f>IIN_ienemumi!D79</f>
        <v>1133727.0763756</v>
      </c>
      <c r="D77" s="96">
        <v>109781</v>
      </c>
      <c r="E77" s="97">
        <v>11017</v>
      </c>
      <c r="F77" s="97">
        <v>186</v>
      </c>
      <c r="G77" s="97">
        <v>8687</v>
      </c>
      <c r="H77" s="86">
        <f t="shared" si="6"/>
        <v>129671</v>
      </c>
      <c r="I77" s="87">
        <f t="shared" si="5"/>
        <v>1263398.0763756</v>
      </c>
      <c r="J77" s="73"/>
      <c r="K77" s="34"/>
      <c r="L77" s="39"/>
      <c r="M77" s="39"/>
      <c r="N77" s="39"/>
      <c r="O77" s="40"/>
      <c r="Q77" s="231"/>
      <c r="S77" s="229"/>
      <c r="T77" s="229"/>
      <c r="U77" s="229"/>
      <c r="V77" s="229"/>
    </row>
    <row r="78" spans="1:22" ht="15.75">
      <c r="A78" s="82">
        <v>72</v>
      </c>
      <c r="B78" s="83" t="s">
        <v>74</v>
      </c>
      <c r="C78" s="78">
        <f>IIN_ienemumi!D80</f>
        <v>806782.81462632003</v>
      </c>
      <c r="D78" s="96">
        <v>110728</v>
      </c>
      <c r="E78" s="97">
        <v>16639</v>
      </c>
      <c r="F78" s="97">
        <v>6577</v>
      </c>
      <c r="G78" s="97">
        <v>7849</v>
      </c>
      <c r="H78" s="86">
        <f t="shared" si="6"/>
        <v>141793</v>
      </c>
      <c r="I78" s="87">
        <f t="shared" si="5"/>
        <v>948575.81462632003</v>
      </c>
      <c r="J78" s="73"/>
      <c r="K78" s="34"/>
      <c r="L78" s="39"/>
      <c r="M78" s="39"/>
      <c r="N78" s="39"/>
      <c r="O78" s="40"/>
      <c r="Q78" s="231"/>
      <c r="S78" s="229"/>
      <c r="T78" s="229"/>
      <c r="U78" s="229"/>
      <c r="V78" s="229"/>
    </row>
    <row r="79" spans="1:22" ht="15.75">
      <c r="A79" s="82">
        <v>73</v>
      </c>
      <c r="B79" s="83" t="s">
        <v>75</v>
      </c>
      <c r="C79" s="78">
        <f>IIN_ienemumi!D81</f>
        <v>845036.32864559989</v>
      </c>
      <c r="D79" s="96">
        <v>94771</v>
      </c>
      <c r="E79" s="97">
        <v>6080</v>
      </c>
      <c r="F79" s="97">
        <v>22467</v>
      </c>
      <c r="G79" s="97">
        <v>4952</v>
      </c>
      <c r="H79" s="86">
        <f t="shared" si="6"/>
        <v>128270</v>
      </c>
      <c r="I79" s="87">
        <f t="shared" si="5"/>
        <v>973306.32864559989</v>
      </c>
      <c r="J79" s="73"/>
      <c r="K79" s="34"/>
      <c r="L79" s="39"/>
      <c r="M79" s="39"/>
      <c r="N79" s="39"/>
      <c r="O79" s="40"/>
      <c r="Q79" s="231"/>
      <c r="S79" s="229"/>
      <c r="T79" s="229"/>
      <c r="U79" s="229"/>
      <c r="V79" s="229"/>
    </row>
    <row r="80" spans="1:22" ht="15.75">
      <c r="A80" s="82">
        <v>74</v>
      </c>
      <c r="B80" s="83" t="s">
        <v>76</v>
      </c>
      <c r="C80" s="78">
        <f>IIN_ienemumi!D82</f>
        <v>1394563.6921272001</v>
      </c>
      <c r="D80" s="96">
        <v>176840</v>
      </c>
      <c r="E80" s="97">
        <v>4221</v>
      </c>
      <c r="F80" s="97">
        <v>5549</v>
      </c>
      <c r="G80" s="97">
        <v>6892</v>
      </c>
      <c r="H80" s="86">
        <f t="shared" si="6"/>
        <v>193502</v>
      </c>
      <c r="I80" s="87">
        <f t="shared" ref="I80:I111" si="7">C80+H80</f>
        <v>1588065.6921272001</v>
      </c>
      <c r="J80" s="73"/>
      <c r="K80" s="34"/>
      <c r="L80" s="39"/>
      <c r="M80" s="39"/>
      <c r="N80" s="39"/>
      <c r="O80" s="40"/>
      <c r="Q80" s="231"/>
      <c r="S80" s="229"/>
      <c r="T80" s="229"/>
      <c r="U80" s="229"/>
      <c r="V80" s="229"/>
    </row>
    <row r="81" spans="1:22" ht="15.75">
      <c r="A81" s="82">
        <v>75</v>
      </c>
      <c r="B81" s="83" t="s">
        <v>77</v>
      </c>
      <c r="C81" s="78">
        <f>IIN_ienemumi!D83</f>
        <v>1716248.6069943199</v>
      </c>
      <c r="D81" s="96">
        <v>194793</v>
      </c>
      <c r="E81" s="97">
        <v>9365</v>
      </c>
      <c r="F81" s="97">
        <v>3908</v>
      </c>
      <c r="G81" s="97">
        <v>15779</v>
      </c>
      <c r="H81" s="86">
        <f t="shared" si="6"/>
        <v>223845</v>
      </c>
      <c r="I81" s="87">
        <f t="shared" si="7"/>
        <v>1940093.6069943199</v>
      </c>
      <c r="J81" s="73"/>
      <c r="K81" s="34"/>
      <c r="L81" s="39"/>
      <c r="M81" s="39"/>
      <c r="N81" s="39"/>
      <c r="O81" s="40"/>
      <c r="Q81" s="231"/>
      <c r="S81" s="229"/>
      <c r="T81" s="229"/>
      <c r="U81" s="229"/>
      <c r="V81" s="229"/>
    </row>
    <row r="82" spans="1:22" ht="15.75">
      <c r="A82" s="82">
        <v>76</v>
      </c>
      <c r="B82" s="83" t="s">
        <v>78</v>
      </c>
      <c r="C82" s="78">
        <f>IIN_ienemumi!D84</f>
        <v>19483796.605542079</v>
      </c>
      <c r="D82" s="96">
        <v>937078</v>
      </c>
      <c r="E82" s="97">
        <v>451105</v>
      </c>
      <c r="F82" s="97">
        <v>10815</v>
      </c>
      <c r="G82" s="97">
        <v>301092</v>
      </c>
      <c r="H82" s="86">
        <f t="shared" si="6"/>
        <v>1700090</v>
      </c>
      <c r="I82" s="87">
        <f t="shared" si="7"/>
        <v>21183886.605542079</v>
      </c>
      <c r="J82" s="73"/>
      <c r="K82" s="34"/>
      <c r="L82" s="39"/>
      <c r="M82" s="39"/>
      <c r="N82" s="39"/>
      <c r="O82" s="40"/>
      <c r="Q82" s="231"/>
      <c r="S82" s="229"/>
      <c r="T82" s="229"/>
      <c r="U82" s="229"/>
      <c r="V82" s="229"/>
    </row>
    <row r="83" spans="1:22" ht="15.75">
      <c r="A83" s="82">
        <v>77</v>
      </c>
      <c r="B83" s="83" t="s">
        <v>79</v>
      </c>
      <c r="C83" s="78">
        <f>IIN_ienemumi!D85</f>
        <v>11545670.840160802</v>
      </c>
      <c r="D83" s="96">
        <v>730642</v>
      </c>
      <c r="E83" s="97">
        <v>328639</v>
      </c>
      <c r="F83" s="97">
        <v>18086</v>
      </c>
      <c r="G83" s="97">
        <v>211736</v>
      </c>
      <c r="H83" s="86">
        <f t="shared" si="6"/>
        <v>1289103</v>
      </c>
      <c r="I83" s="87">
        <f t="shared" si="7"/>
        <v>12834773.840160802</v>
      </c>
      <c r="J83" s="73"/>
      <c r="K83" s="34"/>
      <c r="L83" s="39"/>
      <c r="M83" s="39"/>
      <c r="N83" s="39"/>
      <c r="O83" s="40"/>
      <c r="Q83" s="231"/>
      <c r="S83" s="229"/>
      <c r="T83" s="229"/>
      <c r="U83" s="229"/>
      <c r="V83" s="229"/>
    </row>
    <row r="84" spans="1:22" ht="15.75">
      <c r="A84" s="82">
        <v>78</v>
      </c>
      <c r="B84" s="98" t="s">
        <v>80</v>
      </c>
      <c r="C84" s="78">
        <f>IIN_ienemumi!D86</f>
        <v>5750734.3113175202</v>
      </c>
      <c r="D84" s="96">
        <v>425299</v>
      </c>
      <c r="E84" s="97">
        <v>164078</v>
      </c>
      <c r="F84" s="97">
        <v>4864</v>
      </c>
      <c r="G84" s="97">
        <v>69951</v>
      </c>
      <c r="H84" s="86">
        <f t="shared" si="6"/>
        <v>664192</v>
      </c>
      <c r="I84" s="87">
        <f t="shared" si="7"/>
        <v>6414926.3113175202</v>
      </c>
      <c r="J84" s="73"/>
      <c r="K84" s="34"/>
      <c r="L84" s="39"/>
      <c r="M84" s="39"/>
      <c r="N84" s="39"/>
      <c r="O84" s="40"/>
      <c r="Q84" s="231"/>
      <c r="S84" s="229"/>
      <c r="T84" s="229"/>
      <c r="U84" s="229"/>
      <c r="V84" s="229"/>
    </row>
    <row r="85" spans="1:22" ht="15.75">
      <c r="A85" s="82">
        <v>79</v>
      </c>
      <c r="B85" s="83" t="s">
        <v>81</v>
      </c>
      <c r="C85" s="78">
        <f>IIN_ienemumi!D87</f>
        <v>1744784.8439823198</v>
      </c>
      <c r="D85" s="96">
        <v>152681</v>
      </c>
      <c r="E85" s="97">
        <v>12526</v>
      </c>
      <c r="F85" s="97">
        <v>2639</v>
      </c>
      <c r="G85" s="97">
        <v>12340</v>
      </c>
      <c r="H85" s="86">
        <f t="shared" si="6"/>
        <v>180186</v>
      </c>
      <c r="I85" s="87">
        <f t="shared" si="7"/>
        <v>1924970.8439823198</v>
      </c>
      <c r="J85" s="73"/>
      <c r="K85" s="34"/>
      <c r="L85" s="39"/>
      <c r="M85" s="39"/>
      <c r="N85" s="39"/>
      <c r="O85" s="40"/>
      <c r="Q85" s="231"/>
      <c r="S85" s="229"/>
      <c r="T85" s="229"/>
      <c r="U85" s="229"/>
      <c r="V85" s="229"/>
    </row>
    <row r="86" spans="1:22" ht="15.75">
      <c r="A86" s="82">
        <v>80</v>
      </c>
      <c r="B86" s="83" t="s">
        <v>82</v>
      </c>
      <c r="C86" s="78">
        <f>IIN_ienemumi!D88</f>
        <v>1082251.82920512</v>
      </c>
      <c r="D86" s="96">
        <v>227279</v>
      </c>
      <c r="E86" s="97">
        <v>10765</v>
      </c>
      <c r="F86" s="97">
        <v>7966</v>
      </c>
      <c r="G86" s="97">
        <v>13845</v>
      </c>
      <c r="H86" s="86">
        <f t="shared" si="6"/>
        <v>259855</v>
      </c>
      <c r="I86" s="87">
        <f t="shared" si="7"/>
        <v>1342106.82920512</v>
      </c>
      <c r="J86" s="73"/>
      <c r="K86" s="34"/>
      <c r="L86" s="39"/>
      <c r="M86" s="39"/>
      <c r="N86" s="39"/>
      <c r="O86" s="40"/>
      <c r="Q86" s="231"/>
      <c r="S86" s="229"/>
      <c r="T86" s="229"/>
      <c r="U86" s="229"/>
      <c r="V86" s="229"/>
    </row>
    <row r="87" spans="1:22" ht="15.75">
      <c r="A87" s="82">
        <v>81</v>
      </c>
      <c r="B87" s="83" t="s">
        <v>83</v>
      </c>
      <c r="C87" s="78">
        <f>IIN_ienemumi!D89</f>
        <v>2215474.6917447201</v>
      </c>
      <c r="D87" s="96">
        <v>150565</v>
      </c>
      <c r="E87" s="97">
        <v>23759</v>
      </c>
      <c r="F87" s="97">
        <v>7653</v>
      </c>
      <c r="G87" s="97">
        <v>15150</v>
      </c>
      <c r="H87" s="86">
        <f t="shared" si="6"/>
        <v>197127</v>
      </c>
      <c r="I87" s="87">
        <f t="shared" si="7"/>
        <v>2412601.6917447201</v>
      </c>
      <c r="J87" s="73"/>
      <c r="K87" s="34"/>
      <c r="L87" s="39"/>
      <c r="M87" s="39"/>
      <c r="N87" s="39"/>
      <c r="O87" s="40"/>
      <c r="Q87" s="231"/>
      <c r="S87" s="229"/>
      <c r="T87" s="229"/>
      <c r="U87" s="229"/>
      <c r="V87" s="229"/>
    </row>
    <row r="88" spans="1:22" ht="15.75">
      <c r="A88" s="82">
        <v>82</v>
      </c>
      <c r="B88" s="83" t="s">
        <v>84</v>
      </c>
      <c r="C88" s="78">
        <f>IIN_ienemumi!D90</f>
        <v>4175513.1811875999</v>
      </c>
      <c r="D88" s="96">
        <v>165466</v>
      </c>
      <c r="E88" s="97">
        <v>57322</v>
      </c>
      <c r="F88" s="97">
        <v>11233</v>
      </c>
      <c r="G88" s="97">
        <v>30426</v>
      </c>
      <c r="H88" s="86">
        <f t="shared" si="6"/>
        <v>264447</v>
      </c>
      <c r="I88" s="87">
        <f t="shared" si="7"/>
        <v>4439960.1811875999</v>
      </c>
      <c r="J88" s="73"/>
      <c r="K88" s="34"/>
      <c r="L88" s="39"/>
      <c r="M88" s="39"/>
      <c r="N88" s="39"/>
      <c r="O88" s="40"/>
      <c r="Q88" s="231"/>
      <c r="S88" s="229"/>
      <c r="T88" s="229"/>
      <c r="U88" s="229"/>
      <c r="V88" s="229"/>
    </row>
    <row r="89" spans="1:22" ht="15.75">
      <c r="A89" s="82">
        <v>83</v>
      </c>
      <c r="B89" s="83" t="s">
        <v>85</v>
      </c>
      <c r="C89" s="78">
        <f>IIN_ienemumi!D91</f>
        <v>1920195.0588962401</v>
      </c>
      <c r="D89" s="96">
        <v>326922</v>
      </c>
      <c r="E89" s="97">
        <v>12732</v>
      </c>
      <c r="F89" s="97">
        <v>2749</v>
      </c>
      <c r="G89" s="97">
        <v>11699</v>
      </c>
      <c r="H89" s="86">
        <f t="shared" si="6"/>
        <v>354102</v>
      </c>
      <c r="I89" s="87">
        <f t="shared" si="7"/>
        <v>2274297.0588962398</v>
      </c>
      <c r="J89" s="73"/>
      <c r="K89" s="34"/>
      <c r="L89" s="39"/>
      <c r="M89" s="39"/>
      <c r="N89" s="39"/>
      <c r="O89" s="40"/>
      <c r="Q89" s="231"/>
      <c r="S89" s="229"/>
      <c r="T89" s="229"/>
      <c r="U89" s="229"/>
      <c r="V89" s="229"/>
    </row>
    <row r="90" spans="1:22" ht="15.75">
      <c r="A90" s="82">
        <v>84</v>
      </c>
      <c r="B90" s="83" t="s">
        <v>86</v>
      </c>
      <c r="C90" s="78">
        <f>IIN_ienemumi!D92</f>
        <v>3948864.5296463994</v>
      </c>
      <c r="D90" s="96">
        <v>191921</v>
      </c>
      <c r="E90" s="97">
        <v>58108</v>
      </c>
      <c r="F90" s="97">
        <v>17196</v>
      </c>
      <c r="G90" s="97">
        <v>38012</v>
      </c>
      <c r="H90" s="86">
        <f t="shared" si="6"/>
        <v>305237</v>
      </c>
      <c r="I90" s="87">
        <f t="shared" si="7"/>
        <v>4254101.5296463994</v>
      </c>
      <c r="J90" s="73"/>
      <c r="K90" s="34"/>
      <c r="L90" s="39"/>
      <c r="M90" s="39"/>
      <c r="N90" s="39"/>
      <c r="O90" s="40"/>
      <c r="Q90" s="231"/>
      <c r="S90" s="229"/>
      <c r="T90" s="229"/>
      <c r="U90" s="229"/>
      <c r="V90" s="229"/>
    </row>
    <row r="91" spans="1:22" ht="15.75">
      <c r="A91" s="82">
        <v>85</v>
      </c>
      <c r="B91" s="83" t="s">
        <v>87</v>
      </c>
      <c r="C91" s="78">
        <f>IIN_ienemumi!D93</f>
        <v>1225296.2747200001</v>
      </c>
      <c r="D91" s="96">
        <v>113597</v>
      </c>
      <c r="E91" s="97">
        <v>9602</v>
      </c>
      <c r="F91" s="97">
        <v>25149</v>
      </c>
      <c r="G91" s="97">
        <v>10056</v>
      </c>
      <c r="H91" s="86">
        <f t="shared" si="6"/>
        <v>158404</v>
      </c>
      <c r="I91" s="87">
        <f t="shared" si="7"/>
        <v>1383700.2747200001</v>
      </c>
      <c r="J91" s="73"/>
      <c r="K91" s="34"/>
      <c r="L91" s="39"/>
      <c r="M91" s="39"/>
      <c r="N91" s="39"/>
      <c r="O91" s="40"/>
      <c r="Q91" s="231"/>
      <c r="S91" s="229"/>
      <c r="T91" s="229"/>
      <c r="U91" s="229"/>
      <c r="V91" s="229"/>
    </row>
    <row r="92" spans="1:22" ht="15.75">
      <c r="A92" s="82">
        <v>86</v>
      </c>
      <c r="B92" s="83" t="s">
        <v>88</v>
      </c>
      <c r="C92" s="78">
        <f>IIN_ienemumi!D94</f>
        <v>7702879.5314441593</v>
      </c>
      <c r="D92" s="96">
        <v>762283</v>
      </c>
      <c r="E92" s="97">
        <v>59935</v>
      </c>
      <c r="F92" s="97">
        <v>40269</v>
      </c>
      <c r="G92" s="97">
        <v>50638</v>
      </c>
      <c r="H92" s="86">
        <f t="shared" si="6"/>
        <v>913125</v>
      </c>
      <c r="I92" s="87">
        <f t="shared" si="7"/>
        <v>8616004.5314441584</v>
      </c>
      <c r="J92" s="73"/>
      <c r="K92" s="34"/>
      <c r="L92" s="39"/>
      <c r="M92" s="39"/>
      <c r="N92" s="39"/>
      <c r="O92" s="40"/>
      <c r="Q92" s="231"/>
      <c r="S92" s="229"/>
      <c r="T92" s="229"/>
      <c r="U92" s="229"/>
      <c r="V92" s="229"/>
    </row>
    <row r="93" spans="1:22" ht="15.75">
      <c r="A93" s="82">
        <v>87</v>
      </c>
      <c r="B93" s="83" t="s">
        <v>89</v>
      </c>
      <c r="C93" s="78">
        <f>IIN_ienemumi!D95</f>
        <v>1258381.99349296</v>
      </c>
      <c r="D93" s="96">
        <v>191363</v>
      </c>
      <c r="E93" s="97">
        <v>12091</v>
      </c>
      <c r="F93" s="97">
        <v>16621</v>
      </c>
      <c r="G93" s="97">
        <v>9138</v>
      </c>
      <c r="H93" s="86">
        <f t="shared" si="6"/>
        <v>229213</v>
      </c>
      <c r="I93" s="87">
        <f t="shared" si="7"/>
        <v>1487594.99349296</v>
      </c>
      <c r="J93" s="73"/>
      <c r="K93" s="34"/>
      <c r="L93" s="39"/>
      <c r="M93" s="39"/>
      <c r="N93" s="39"/>
      <c r="O93" s="40"/>
      <c r="Q93" s="231"/>
      <c r="S93" s="229"/>
      <c r="T93" s="229"/>
      <c r="U93" s="229"/>
      <c r="V93" s="229"/>
    </row>
    <row r="94" spans="1:22" ht="15.75">
      <c r="A94" s="82">
        <v>88</v>
      </c>
      <c r="B94" s="83" t="s">
        <v>90</v>
      </c>
      <c r="C94" s="78">
        <f>IIN_ienemumi!D96</f>
        <v>1774462.41714336</v>
      </c>
      <c r="D94" s="96">
        <v>157051</v>
      </c>
      <c r="E94" s="97">
        <v>43508</v>
      </c>
      <c r="F94" s="97">
        <v>27527</v>
      </c>
      <c r="G94" s="97">
        <v>25866</v>
      </c>
      <c r="H94" s="86">
        <f t="shared" si="6"/>
        <v>253952</v>
      </c>
      <c r="I94" s="87">
        <f t="shared" si="7"/>
        <v>2028414.41714336</v>
      </c>
      <c r="J94" s="73"/>
      <c r="K94" s="34"/>
      <c r="L94" s="39"/>
      <c r="M94" s="39"/>
      <c r="N94" s="39"/>
      <c r="O94" s="40"/>
      <c r="Q94" s="231"/>
      <c r="S94" s="229"/>
      <c r="T94" s="229"/>
      <c r="U94" s="229"/>
      <c r="V94" s="229"/>
    </row>
    <row r="95" spans="1:22" ht="15.75">
      <c r="A95" s="82">
        <v>89</v>
      </c>
      <c r="B95" s="83" t="s">
        <v>91</v>
      </c>
      <c r="C95" s="78">
        <f>IIN_ienemumi!D97</f>
        <v>3643833.1745967204</v>
      </c>
      <c r="D95" s="96">
        <v>254562</v>
      </c>
      <c r="E95" s="97">
        <v>71686</v>
      </c>
      <c r="F95" s="97">
        <v>29857</v>
      </c>
      <c r="G95" s="97">
        <v>47552</v>
      </c>
      <c r="H95" s="86">
        <f t="shared" si="6"/>
        <v>403657</v>
      </c>
      <c r="I95" s="87">
        <f t="shared" si="7"/>
        <v>4047490.1745967204</v>
      </c>
      <c r="J95" s="73"/>
      <c r="K95" s="34"/>
      <c r="L95" s="39"/>
      <c r="M95" s="39"/>
      <c r="N95" s="39"/>
      <c r="O95" s="40"/>
      <c r="Q95" s="231"/>
      <c r="S95" s="229"/>
      <c r="T95" s="229"/>
      <c r="U95" s="229"/>
      <c r="V95" s="229"/>
    </row>
    <row r="96" spans="1:22" ht="15.75">
      <c r="A96" s="82">
        <v>90</v>
      </c>
      <c r="B96" s="83" t="s">
        <v>92</v>
      </c>
      <c r="C96" s="78">
        <f>IIN_ienemumi!D98</f>
        <v>605375.22102176002</v>
      </c>
      <c r="D96" s="96">
        <v>191546</v>
      </c>
      <c r="E96" s="97">
        <v>9987</v>
      </c>
      <c r="F96" s="97">
        <v>277</v>
      </c>
      <c r="G96" s="97">
        <v>6577</v>
      </c>
      <c r="H96" s="86">
        <f t="shared" si="6"/>
        <v>208387</v>
      </c>
      <c r="I96" s="87">
        <f t="shared" si="7"/>
        <v>813762.22102176002</v>
      </c>
      <c r="J96" s="73"/>
      <c r="K96" s="34"/>
      <c r="L96" s="39"/>
      <c r="M96" s="39"/>
      <c r="N96" s="39"/>
      <c r="O96" s="40"/>
      <c r="Q96" s="231"/>
      <c r="S96" s="229"/>
      <c r="T96" s="229"/>
      <c r="U96" s="229"/>
      <c r="V96" s="229"/>
    </row>
    <row r="97" spans="1:22" ht="15.75">
      <c r="A97" s="82">
        <v>91</v>
      </c>
      <c r="B97" s="83" t="s">
        <v>93</v>
      </c>
      <c r="C97" s="78">
        <f>IIN_ienemumi!D99</f>
        <v>587551.77179832</v>
      </c>
      <c r="D97" s="96">
        <v>114784</v>
      </c>
      <c r="E97" s="97">
        <v>2134</v>
      </c>
      <c r="F97" s="97">
        <v>22</v>
      </c>
      <c r="G97" s="97">
        <v>2925</v>
      </c>
      <c r="H97" s="86">
        <f t="shared" si="6"/>
        <v>119865</v>
      </c>
      <c r="I97" s="87">
        <f t="shared" si="7"/>
        <v>707416.77179832</v>
      </c>
      <c r="J97" s="73"/>
      <c r="K97" s="34"/>
      <c r="L97" s="39"/>
      <c r="M97" s="39"/>
      <c r="N97" s="39"/>
      <c r="O97" s="40"/>
      <c r="Q97" s="231"/>
      <c r="S97" s="229"/>
      <c r="T97" s="229"/>
      <c r="U97" s="229"/>
      <c r="V97" s="229"/>
    </row>
    <row r="98" spans="1:22" ht="15.75">
      <c r="A98" s="82">
        <v>92</v>
      </c>
      <c r="B98" s="83" t="s">
        <v>94</v>
      </c>
      <c r="C98" s="78">
        <f>IIN_ienemumi!D100</f>
        <v>1272513.2377591201</v>
      </c>
      <c r="D98" s="96">
        <v>340630</v>
      </c>
      <c r="E98" s="97">
        <v>4437</v>
      </c>
      <c r="F98" s="97">
        <v>12520</v>
      </c>
      <c r="G98" s="97">
        <v>9771</v>
      </c>
      <c r="H98" s="86">
        <f t="shared" si="6"/>
        <v>367358</v>
      </c>
      <c r="I98" s="87">
        <f t="shared" si="7"/>
        <v>1639871.2377591201</v>
      </c>
      <c r="J98" s="73"/>
      <c r="K98" s="34"/>
      <c r="L98" s="39"/>
      <c r="M98" s="39"/>
      <c r="N98" s="39"/>
      <c r="O98" s="40"/>
      <c r="Q98" s="231"/>
      <c r="S98" s="229"/>
      <c r="T98" s="229"/>
      <c r="U98" s="229"/>
      <c r="V98" s="229"/>
    </row>
    <row r="99" spans="1:22" ht="15.75">
      <c r="A99" s="82">
        <v>93</v>
      </c>
      <c r="B99" s="83" t="s">
        <v>95</v>
      </c>
      <c r="C99" s="78">
        <f>IIN_ienemumi!D101</f>
        <v>1989254.1120849596</v>
      </c>
      <c r="D99" s="96">
        <v>128246</v>
      </c>
      <c r="E99" s="97">
        <v>15568</v>
      </c>
      <c r="F99" s="97">
        <v>4781</v>
      </c>
      <c r="G99" s="97">
        <v>13034</v>
      </c>
      <c r="H99" s="86">
        <f t="shared" si="6"/>
        <v>161629</v>
      </c>
      <c r="I99" s="87">
        <f t="shared" si="7"/>
        <v>2150883.1120849596</v>
      </c>
      <c r="J99" s="73"/>
      <c r="K99" s="34"/>
      <c r="L99" s="39"/>
      <c r="M99" s="39"/>
      <c r="N99" s="39"/>
      <c r="O99" s="40"/>
      <c r="Q99" s="232"/>
      <c r="S99" s="229"/>
      <c r="T99" s="229"/>
      <c r="U99" s="229"/>
      <c r="V99" s="229"/>
    </row>
    <row r="100" spans="1:22" ht="15.75">
      <c r="A100" s="82">
        <v>94</v>
      </c>
      <c r="B100" s="83" t="s">
        <v>96</v>
      </c>
      <c r="C100" s="78">
        <f>IIN_ienemumi!D102</f>
        <v>3792421.7061780002</v>
      </c>
      <c r="D100" s="96">
        <v>332581</v>
      </c>
      <c r="E100" s="97">
        <v>77581</v>
      </c>
      <c r="F100" s="97">
        <v>14476</v>
      </c>
      <c r="G100" s="97">
        <v>39511</v>
      </c>
      <c r="H100" s="86">
        <f t="shared" si="6"/>
        <v>464149</v>
      </c>
      <c r="I100" s="87">
        <f t="shared" si="7"/>
        <v>4256570.7061780002</v>
      </c>
      <c r="J100" s="73"/>
      <c r="K100" s="34"/>
      <c r="L100" s="39"/>
      <c r="M100" s="39"/>
      <c r="N100" s="39"/>
      <c r="O100" s="40"/>
      <c r="Q100" s="232"/>
      <c r="S100" s="229"/>
      <c r="T100" s="229"/>
      <c r="U100" s="229"/>
      <c r="V100" s="229"/>
    </row>
    <row r="101" spans="1:22" ht="15.75">
      <c r="A101" s="82">
        <v>95</v>
      </c>
      <c r="B101" s="83" t="s">
        <v>97</v>
      </c>
      <c r="C101" s="78">
        <f>IIN_ienemumi!D103</f>
        <v>1514104.5212697599</v>
      </c>
      <c r="D101" s="96">
        <v>107870</v>
      </c>
      <c r="E101" s="97">
        <v>20690</v>
      </c>
      <c r="F101" s="97">
        <v>155</v>
      </c>
      <c r="G101" s="97">
        <v>7592</v>
      </c>
      <c r="H101" s="86">
        <f t="shared" si="6"/>
        <v>136307</v>
      </c>
      <c r="I101" s="87">
        <f t="shared" si="7"/>
        <v>1650411.5212697599</v>
      </c>
      <c r="J101" s="73"/>
      <c r="K101" s="34"/>
      <c r="L101" s="39"/>
      <c r="M101" s="39"/>
      <c r="N101" s="39"/>
      <c r="O101" s="40"/>
      <c r="Q101" s="231"/>
      <c r="S101" s="229"/>
      <c r="T101" s="229"/>
      <c r="U101" s="229"/>
      <c r="V101" s="229"/>
    </row>
    <row r="102" spans="1:22" ht="15.75">
      <c r="A102" s="82">
        <v>96</v>
      </c>
      <c r="B102" s="83" t="s">
        <v>98</v>
      </c>
      <c r="C102" s="78">
        <f>IIN_ienemumi!D104</f>
        <v>14237785.896078078</v>
      </c>
      <c r="D102" s="96">
        <v>764702</v>
      </c>
      <c r="E102" s="97">
        <v>434426</v>
      </c>
      <c r="F102" s="97">
        <v>18962</v>
      </c>
      <c r="G102" s="97">
        <v>261034</v>
      </c>
      <c r="H102" s="86">
        <f t="shared" si="6"/>
        <v>1479124</v>
      </c>
      <c r="I102" s="87">
        <f t="shared" si="7"/>
        <v>15716909.896078078</v>
      </c>
      <c r="J102" s="73"/>
      <c r="K102" s="34"/>
      <c r="L102" s="39"/>
      <c r="M102" s="39"/>
      <c r="N102" s="39"/>
      <c r="O102" s="40"/>
      <c r="Q102" s="231"/>
      <c r="S102" s="229"/>
      <c r="T102" s="229"/>
      <c r="U102" s="229"/>
      <c r="V102" s="229"/>
    </row>
    <row r="103" spans="1:22" ht="15.75">
      <c r="A103" s="82">
        <v>97</v>
      </c>
      <c r="B103" s="83" t="s">
        <v>99</v>
      </c>
      <c r="C103" s="78">
        <f>IIN_ienemumi!D105</f>
        <v>10869677.695398478</v>
      </c>
      <c r="D103" s="96">
        <v>1064763</v>
      </c>
      <c r="E103" s="97">
        <v>241267</v>
      </c>
      <c r="F103" s="97">
        <v>30246</v>
      </c>
      <c r="G103" s="97">
        <v>94646</v>
      </c>
      <c r="H103" s="86">
        <f t="shared" si="6"/>
        <v>1430922</v>
      </c>
      <c r="I103" s="87">
        <f t="shared" si="7"/>
        <v>12300599.695398478</v>
      </c>
      <c r="J103" s="73"/>
      <c r="K103" s="34"/>
      <c r="L103" s="39"/>
      <c r="M103" s="39"/>
      <c r="N103" s="39"/>
      <c r="O103" s="40"/>
      <c r="Q103" s="231"/>
      <c r="S103" s="229"/>
      <c r="T103" s="229"/>
      <c r="U103" s="229"/>
      <c r="V103" s="229"/>
    </row>
    <row r="104" spans="1:22" ht="15.75">
      <c r="A104" s="82">
        <v>98</v>
      </c>
      <c r="B104" s="83" t="s">
        <v>100</v>
      </c>
      <c r="C104" s="78">
        <f>IIN_ienemumi!D106</f>
        <v>3833438.3120185602</v>
      </c>
      <c r="D104" s="96">
        <v>798166</v>
      </c>
      <c r="E104" s="97">
        <v>103408</v>
      </c>
      <c r="F104" s="97">
        <v>11220</v>
      </c>
      <c r="G104" s="97">
        <v>158826</v>
      </c>
      <c r="H104" s="86">
        <f t="shared" si="6"/>
        <v>1071620</v>
      </c>
      <c r="I104" s="87">
        <f t="shared" si="7"/>
        <v>4905058.3120185602</v>
      </c>
      <c r="J104" s="73"/>
      <c r="K104" s="34"/>
      <c r="L104" s="39"/>
      <c r="M104" s="39"/>
      <c r="N104" s="39"/>
      <c r="O104" s="40"/>
      <c r="Q104" s="231"/>
      <c r="S104" s="229"/>
      <c r="T104" s="229"/>
      <c r="U104" s="229"/>
      <c r="V104" s="229"/>
    </row>
    <row r="105" spans="1:22" ht="15.75">
      <c r="A105" s="82">
        <v>99</v>
      </c>
      <c r="B105" s="83" t="s">
        <v>101</v>
      </c>
      <c r="C105" s="78">
        <f>IIN_ienemumi!D107</f>
        <v>1357415.9360462399</v>
      </c>
      <c r="D105" s="96">
        <v>140018</v>
      </c>
      <c r="E105" s="97">
        <v>9781</v>
      </c>
      <c r="F105" s="97">
        <v>19803</v>
      </c>
      <c r="G105" s="97">
        <v>17027</v>
      </c>
      <c r="H105" s="86">
        <f t="shared" si="6"/>
        <v>186629</v>
      </c>
      <c r="I105" s="87">
        <f t="shared" si="7"/>
        <v>1544044.9360462399</v>
      </c>
      <c r="J105" s="73"/>
      <c r="K105" s="34"/>
      <c r="L105" s="39"/>
      <c r="M105" s="39"/>
      <c r="N105" s="39"/>
      <c r="O105" s="40"/>
      <c r="Q105" s="231"/>
      <c r="S105" s="229"/>
      <c r="T105" s="229"/>
      <c r="U105" s="229"/>
      <c r="V105" s="229"/>
    </row>
    <row r="106" spans="1:22" ht="15.75">
      <c r="A106" s="82">
        <v>100</v>
      </c>
      <c r="B106" s="83" t="s">
        <v>102</v>
      </c>
      <c r="C106" s="78">
        <f>IIN_ienemumi!D108</f>
        <v>10516374.380674399</v>
      </c>
      <c r="D106" s="96">
        <v>760870</v>
      </c>
      <c r="E106" s="97">
        <v>339062</v>
      </c>
      <c r="F106" s="97">
        <v>10823</v>
      </c>
      <c r="G106" s="97">
        <v>171994</v>
      </c>
      <c r="H106" s="86">
        <f t="shared" si="6"/>
        <v>1282749</v>
      </c>
      <c r="I106" s="87">
        <f t="shared" si="7"/>
        <v>11799123.380674399</v>
      </c>
      <c r="J106" s="73"/>
      <c r="K106" s="34"/>
      <c r="L106" s="39"/>
      <c r="M106" s="39"/>
      <c r="N106" s="39"/>
      <c r="O106" s="40"/>
      <c r="Q106" s="231"/>
      <c r="S106" s="229"/>
      <c r="T106" s="229"/>
      <c r="U106" s="229"/>
      <c r="V106" s="229"/>
    </row>
    <row r="107" spans="1:22" ht="15.75">
      <c r="A107" s="82">
        <v>101</v>
      </c>
      <c r="B107" s="83" t="s">
        <v>103</v>
      </c>
      <c r="C107" s="78">
        <f>IIN_ienemumi!D109</f>
        <v>1809729.6255757604</v>
      </c>
      <c r="D107" s="96">
        <v>82299</v>
      </c>
      <c r="E107" s="97">
        <v>6320</v>
      </c>
      <c r="F107" s="97">
        <v>4090</v>
      </c>
      <c r="G107" s="97">
        <v>14846</v>
      </c>
      <c r="H107" s="86">
        <f t="shared" si="6"/>
        <v>107555</v>
      </c>
      <c r="I107" s="87">
        <f t="shared" si="7"/>
        <v>1917284.6255757604</v>
      </c>
      <c r="J107" s="73"/>
      <c r="K107" s="34"/>
      <c r="L107" s="39"/>
      <c r="M107" s="39"/>
      <c r="N107" s="39"/>
      <c r="O107" s="40"/>
      <c r="Q107" s="231"/>
      <c r="S107" s="229"/>
      <c r="T107" s="229"/>
      <c r="U107" s="229"/>
      <c r="V107" s="229"/>
    </row>
    <row r="108" spans="1:22" ht="15.75">
      <c r="A108" s="82">
        <v>102</v>
      </c>
      <c r="B108" s="83" t="s">
        <v>104</v>
      </c>
      <c r="C108" s="78">
        <f>IIN_ienemumi!D110</f>
        <v>1748064.2734329598</v>
      </c>
      <c r="D108" s="96">
        <v>238471</v>
      </c>
      <c r="E108" s="97">
        <v>13905</v>
      </c>
      <c r="F108" s="97">
        <v>12385</v>
      </c>
      <c r="G108" s="97">
        <v>11010</v>
      </c>
      <c r="H108" s="86">
        <f t="shared" si="6"/>
        <v>275771</v>
      </c>
      <c r="I108" s="87">
        <f t="shared" si="7"/>
        <v>2023835.2734329598</v>
      </c>
      <c r="J108" s="73"/>
      <c r="K108" s="34"/>
      <c r="L108" s="39"/>
      <c r="M108" s="39"/>
      <c r="N108" s="39"/>
      <c r="O108" s="40"/>
      <c r="Q108" s="231"/>
      <c r="S108" s="229"/>
      <c r="T108" s="229"/>
      <c r="U108" s="229"/>
      <c r="V108" s="229"/>
    </row>
    <row r="109" spans="1:22" ht="15.75">
      <c r="A109" s="82">
        <v>103</v>
      </c>
      <c r="B109" s="83" t="s">
        <v>105</v>
      </c>
      <c r="C109" s="78">
        <f>IIN_ienemumi!D111</f>
        <v>6002944.7914402392</v>
      </c>
      <c r="D109" s="96">
        <v>366394</v>
      </c>
      <c r="E109" s="97">
        <v>77878</v>
      </c>
      <c r="F109" s="97">
        <v>39673</v>
      </c>
      <c r="G109" s="97">
        <v>50226</v>
      </c>
      <c r="H109" s="86">
        <f t="shared" si="6"/>
        <v>534171</v>
      </c>
      <c r="I109" s="87">
        <f t="shared" si="7"/>
        <v>6537115.7914402392</v>
      </c>
      <c r="J109" s="73"/>
      <c r="K109" s="34"/>
      <c r="L109" s="39"/>
      <c r="M109" s="39"/>
      <c r="N109" s="39"/>
      <c r="O109" s="40"/>
      <c r="Q109" s="231"/>
      <c r="S109" s="229"/>
      <c r="T109" s="229"/>
      <c r="U109" s="229"/>
      <c r="V109" s="229"/>
    </row>
    <row r="110" spans="1:22" ht="15.75">
      <c r="A110" s="82">
        <v>104</v>
      </c>
      <c r="B110" s="83" t="s">
        <v>106</v>
      </c>
      <c r="C110" s="78">
        <f>IIN_ienemumi!D112</f>
        <v>7516918.4437255999</v>
      </c>
      <c r="D110" s="96">
        <v>579884</v>
      </c>
      <c r="E110" s="97">
        <v>394528</v>
      </c>
      <c r="F110" s="97">
        <v>18593</v>
      </c>
      <c r="G110" s="97">
        <v>153593</v>
      </c>
      <c r="H110" s="86">
        <f t="shared" si="6"/>
        <v>1146598</v>
      </c>
      <c r="I110" s="87">
        <f t="shared" si="7"/>
        <v>8663516.4437256008</v>
      </c>
      <c r="J110" s="73"/>
      <c r="K110" s="34"/>
      <c r="L110" s="39"/>
      <c r="M110" s="39"/>
      <c r="N110" s="39"/>
      <c r="O110" s="40"/>
      <c r="Q110" s="231"/>
      <c r="S110" s="229"/>
      <c r="T110" s="229"/>
      <c r="U110" s="229"/>
      <c r="V110" s="229"/>
    </row>
    <row r="111" spans="1:22" ht="15.75">
      <c r="A111" s="82">
        <v>105</v>
      </c>
      <c r="B111" s="83" t="s">
        <v>107</v>
      </c>
      <c r="C111" s="78">
        <f>IIN_ienemumi!D113</f>
        <v>1325678.33777232</v>
      </c>
      <c r="D111" s="96">
        <v>97391</v>
      </c>
      <c r="E111" s="97">
        <v>10569</v>
      </c>
      <c r="F111" s="97">
        <v>64</v>
      </c>
      <c r="G111" s="97">
        <v>8379</v>
      </c>
      <c r="H111" s="86">
        <f t="shared" si="6"/>
        <v>116403</v>
      </c>
      <c r="I111" s="87">
        <f t="shared" si="7"/>
        <v>1442081.33777232</v>
      </c>
      <c r="J111" s="73"/>
      <c r="K111" s="34"/>
      <c r="L111" s="39"/>
      <c r="M111" s="39"/>
      <c r="N111" s="39"/>
      <c r="O111" s="40"/>
      <c r="Q111" s="231"/>
      <c r="S111" s="229"/>
      <c r="T111" s="229"/>
      <c r="U111" s="229"/>
      <c r="V111" s="229"/>
    </row>
    <row r="112" spans="1:22" ht="15.75">
      <c r="A112" s="82">
        <v>106</v>
      </c>
      <c r="B112" s="83" t="s">
        <v>108</v>
      </c>
      <c r="C112" s="78">
        <f>IIN_ienemumi!D114</f>
        <v>12928299.9607496</v>
      </c>
      <c r="D112" s="96">
        <v>934040</v>
      </c>
      <c r="E112" s="97">
        <v>248719</v>
      </c>
      <c r="F112" s="97">
        <v>14199</v>
      </c>
      <c r="G112" s="97">
        <v>102661</v>
      </c>
      <c r="H112" s="86">
        <f t="shared" si="6"/>
        <v>1299619</v>
      </c>
      <c r="I112" s="87">
        <f t="shared" ref="I112:I125" si="8">C112+H112</f>
        <v>14227918.9607496</v>
      </c>
      <c r="J112" s="73"/>
      <c r="K112" s="34"/>
      <c r="L112" s="39"/>
      <c r="M112" s="39"/>
      <c r="N112" s="39"/>
      <c r="O112" s="40"/>
      <c r="Q112" s="231"/>
      <c r="S112" s="229"/>
      <c r="T112" s="229"/>
      <c r="U112" s="229"/>
      <c r="V112" s="229"/>
    </row>
    <row r="113" spans="1:22" ht="15.75">
      <c r="A113" s="82">
        <v>107</v>
      </c>
      <c r="B113" s="83" t="s">
        <v>109</v>
      </c>
      <c r="C113" s="78">
        <f>IIN_ienemumi!D115</f>
        <v>1549742.8084241601</v>
      </c>
      <c r="D113" s="96">
        <v>367078</v>
      </c>
      <c r="E113" s="97">
        <v>7807</v>
      </c>
      <c r="F113" s="97">
        <v>506</v>
      </c>
      <c r="G113" s="97">
        <v>7974</v>
      </c>
      <c r="H113" s="86">
        <f t="shared" si="6"/>
        <v>383365</v>
      </c>
      <c r="I113" s="87">
        <f t="shared" si="8"/>
        <v>1933107.8084241601</v>
      </c>
      <c r="J113" s="73"/>
      <c r="K113" s="34"/>
      <c r="L113" s="39"/>
      <c r="M113" s="39"/>
      <c r="N113" s="39"/>
      <c r="O113" s="40"/>
      <c r="Q113" s="231"/>
      <c r="S113" s="229"/>
      <c r="T113" s="229"/>
      <c r="U113" s="229"/>
      <c r="V113" s="229"/>
    </row>
    <row r="114" spans="1:22" ht="15.75">
      <c r="A114" s="82">
        <v>108</v>
      </c>
      <c r="B114" s="83" t="s">
        <v>110</v>
      </c>
      <c r="C114" s="78">
        <f>IIN_ienemumi!D116</f>
        <v>13692912.596262479</v>
      </c>
      <c r="D114" s="96">
        <v>998837</v>
      </c>
      <c r="E114" s="97">
        <v>306704</v>
      </c>
      <c r="F114" s="97">
        <v>30956</v>
      </c>
      <c r="G114" s="97">
        <v>152122</v>
      </c>
      <c r="H114" s="86">
        <f t="shared" si="6"/>
        <v>1488619</v>
      </c>
      <c r="I114" s="87">
        <f t="shared" si="8"/>
        <v>15181531.596262479</v>
      </c>
      <c r="J114" s="73"/>
      <c r="K114" s="34"/>
      <c r="L114" s="39"/>
      <c r="M114" s="39"/>
      <c r="N114" s="39"/>
      <c r="O114" s="40"/>
      <c r="Q114" s="231"/>
      <c r="S114" s="229"/>
      <c r="T114" s="229"/>
      <c r="U114" s="229"/>
      <c r="V114" s="229"/>
    </row>
    <row r="115" spans="1:22" ht="15.75">
      <c r="A115" s="82">
        <v>109</v>
      </c>
      <c r="B115" s="83" t="s">
        <v>111</v>
      </c>
      <c r="C115" s="78">
        <f>IIN_ienemumi!D117</f>
        <v>891480.08826519991</v>
      </c>
      <c r="D115" s="96">
        <v>132880</v>
      </c>
      <c r="E115" s="97">
        <v>4439</v>
      </c>
      <c r="F115" s="97">
        <v>0</v>
      </c>
      <c r="G115" s="97">
        <v>4426</v>
      </c>
      <c r="H115" s="86">
        <f t="shared" si="6"/>
        <v>141745</v>
      </c>
      <c r="I115" s="87">
        <f t="shared" si="8"/>
        <v>1033225.0882651999</v>
      </c>
      <c r="J115" s="73"/>
      <c r="K115" s="34"/>
      <c r="L115" s="39"/>
      <c r="M115" s="39"/>
      <c r="N115" s="39"/>
      <c r="O115" s="40"/>
      <c r="Q115" s="231"/>
      <c r="S115" s="229"/>
      <c r="T115" s="229"/>
      <c r="U115" s="229"/>
      <c r="V115" s="229"/>
    </row>
    <row r="116" spans="1:22" ht="15.75">
      <c r="A116" s="82">
        <v>110</v>
      </c>
      <c r="B116" s="83" t="s">
        <v>112</v>
      </c>
      <c r="C116" s="78">
        <f>IIN_ienemumi!D118</f>
        <v>3587367.6834340799</v>
      </c>
      <c r="D116" s="96">
        <v>247770</v>
      </c>
      <c r="E116" s="97">
        <v>57919</v>
      </c>
      <c r="F116" s="97">
        <v>85</v>
      </c>
      <c r="G116" s="97">
        <v>30259</v>
      </c>
      <c r="H116" s="86">
        <f t="shared" si="6"/>
        <v>336033</v>
      </c>
      <c r="I116" s="87">
        <f t="shared" si="8"/>
        <v>3923400.6834340799</v>
      </c>
      <c r="J116" s="73"/>
      <c r="K116" s="34"/>
      <c r="L116" s="39"/>
      <c r="M116" s="39"/>
      <c r="N116" s="39"/>
      <c r="O116" s="40"/>
      <c r="Q116" s="231"/>
      <c r="S116" s="229"/>
      <c r="T116" s="229"/>
      <c r="U116" s="229"/>
      <c r="V116" s="229"/>
    </row>
    <row r="117" spans="1:22" ht="15.75">
      <c r="A117" s="82">
        <v>111</v>
      </c>
      <c r="B117" s="83" t="s">
        <v>113</v>
      </c>
      <c r="C117" s="78">
        <f>IIN_ienemumi!D119</f>
        <v>1029021.4646594399</v>
      </c>
      <c r="D117" s="96">
        <v>104107</v>
      </c>
      <c r="E117" s="97">
        <v>9358</v>
      </c>
      <c r="F117" s="97">
        <v>85</v>
      </c>
      <c r="G117" s="97">
        <v>7241</v>
      </c>
      <c r="H117" s="86">
        <f t="shared" si="6"/>
        <v>120791</v>
      </c>
      <c r="I117" s="87">
        <f t="shared" si="8"/>
        <v>1149812.4646594399</v>
      </c>
      <c r="J117" s="73"/>
      <c r="K117" s="34"/>
      <c r="L117" s="39"/>
      <c r="M117" s="39"/>
      <c r="N117" s="39"/>
      <c r="O117" s="40"/>
      <c r="Q117" s="231"/>
      <c r="S117" s="229"/>
      <c r="T117" s="229"/>
      <c r="U117" s="229"/>
      <c r="V117" s="229"/>
    </row>
    <row r="118" spans="1:22" ht="15.75">
      <c r="A118" s="82">
        <v>112</v>
      </c>
      <c r="B118" s="83" t="s">
        <v>114</v>
      </c>
      <c r="C118" s="78">
        <f>IIN_ienemumi!D120</f>
        <v>441984.33089327998</v>
      </c>
      <c r="D118" s="96">
        <v>87400</v>
      </c>
      <c r="E118" s="97">
        <v>1654</v>
      </c>
      <c r="F118" s="97">
        <v>18184</v>
      </c>
      <c r="G118" s="97">
        <v>3030</v>
      </c>
      <c r="H118" s="86">
        <f t="shared" si="6"/>
        <v>110268</v>
      </c>
      <c r="I118" s="87">
        <f t="shared" si="8"/>
        <v>552252.33089327998</v>
      </c>
      <c r="J118" s="73"/>
      <c r="K118" s="34"/>
      <c r="L118" s="39"/>
      <c r="M118" s="39"/>
      <c r="N118" s="39"/>
      <c r="O118" s="40"/>
      <c r="Q118" s="231"/>
      <c r="S118" s="229"/>
      <c r="T118" s="229"/>
      <c r="U118" s="229"/>
      <c r="V118" s="229"/>
    </row>
    <row r="119" spans="1:22" ht="15.75">
      <c r="A119" s="82">
        <v>113</v>
      </c>
      <c r="B119" s="83" t="s">
        <v>115</v>
      </c>
      <c r="C119" s="78">
        <f>IIN_ienemumi!D121</f>
        <v>1501962.9387924001</v>
      </c>
      <c r="D119" s="96">
        <v>151571</v>
      </c>
      <c r="E119" s="97">
        <v>12446</v>
      </c>
      <c r="F119" s="97">
        <v>166</v>
      </c>
      <c r="G119" s="97">
        <v>10999</v>
      </c>
      <c r="H119" s="86">
        <f t="shared" si="6"/>
        <v>175182</v>
      </c>
      <c r="I119" s="87">
        <f t="shared" si="8"/>
        <v>1677144.9387924001</v>
      </c>
      <c r="J119" s="73"/>
      <c r="K119" s="34"/>
      <c r="L119" s="39"/>
      <c r="M119" s="39"/>
      <c r="N119" s="39"/>
      <c r="O119" s="40"/>
      <c r="Q119" s="231"/>
      <c r="S119" s="229"/>
      <c r="T119" s="229"/>
      <c r="U119" s="229"/>
      <c r="V119" s="229"/>
    </row>
    <row r="120" spans="1:22" ht="15.75">
      <c r="A120" s="82">
        <v>114</v>
      </c>
      <c r="B120" s="83" t="s">
        <v>116</v>
      </c>
      <c r="C120" s="78">
        <f>IIN_ienemumi!D122</f>
        <v>3722470.0245398395</v>
      </c>
      <c r="D120" s="96">
        <v>370819</v>
      </c>
      <c r="E120" s="97">
        <v>22952</v>
      </c>
      <c r="F120" s="97">
        <v>645</v>
      </c>
      <c r="G120" s="97">
        <v>24414</v>
      </c>
      <c r="H120" s="86">
        <f t="shared" si="6"/>
        <v>418830</v>
      </c>
      <c r="I120" s="87">
        <f t="shared" si="8"/>
        <v>4141300.0245398395</v>
      </c>
      <c r="J120" s="73"/>
      <c r="K120" s="34"/>
      <c r="L120" s="39"/>
      <c r="M120" s="39"/>
      <c r="N120" s="39"/>
      <c r="O120" s="40"/>
      <c r="Q120" s="231"/>
      <c r="S120" s="229"/>
      <c r="T120" s="229"/>
      <c r="U120" s="229"/>
      <c r="V120" s="229"/>
    </row>
    <row r="121" spans="1:22" ht="15.75">
      <c r="A121" s="82">
        <v>115</v>
      </c>
      <c r="B121" s="83" t="s">
        <v>117</v>
      </c>
      <c r="C121" s="78">
        <f>IIN_ienemumi!D123</f>
        <v>5697654.3044707999</v>
      </c>
      <c r="D121" s="96">
        <v>732357</v>
      </c>
      <c r="E121" s="97">
        <v>59511</v>
      </c>
      <c r="F121" s="97">
        <v>40891</v>
      </c>
      <c r="G121" s="97">
        <v>36115</v>
      </c>
      <c r="H121" s="86">
        <f t="shared" si="6"/>
        <v>868874</v>
      </c>
      <c r="I121" s="87">
        <f t="shared" si="8"/>
        <v>6566528.3044707999</v>
      </c>
      <c r="J121" s="73"/>
      <c r="K121" s="34"/>
      <c r="L121" s="39"/>
      <c r="M121" s="39"/>
      <c r="N121" s="39"/>
      <c r="O121" s="40"/>
      <c r="Q121" s="231"/>
      <c r="S121" s="229"/>
      <c r="T121" s="229"/>
      <c r="U121" s="229"/>
      <c r="V121" s="229"/>
    </row>
    <row r="122" spans="1:22" ht="15.75">
      <c r="A122" s="82">
        <v>116</v>
      </c>
      <c r="B122" s="83" t="s">
        <v>118</v>
      </c>
      <c r="C122" s="78">
        <f>IIN_ienemumi!D124</f>
        <v>1502677.5627617601</v>
      </c>
      <c r="D122" s="96">
        <v>158357</v>
      </c>
      <c r="E122" s="97">
        <v>5572</v>
      </c>
      <c r="F122" s="97">
        <v>7482</v>
      </c>
      <c r="G122" s="97">
        <v>7716</v>
      </c>
      <c r="H122" s="86">
        <f t="shared" si="6"/>
        <v>179127</v>
      </c>
      <c r="I122" s="87">
        <f t="shared" si="8"/>
        <v>1681804.5627617601</v>
      </c>
      <c r="J122" s="73"/>
      <c r="K122" s="34"/>
      <c r="L122" s="39"/>
      <c r="M122" s="39"/>
      <c r="N122" s="39"/>
      <c r="O122" s="40"/>
      <c r="Q122" s="231"/>
      <c r="S122" s="229"/>
      <c r="T122" s="229"/>
      <c r="U122" s="229"/>
      <c r="V122" s="229"/>
    </row>
    <row r="123" spans="1:22" ht="15.75">
      <c r="A123" s="82">
        <v>117</v>
      </c>
      <c r="B123" s="83" t="s">
        <v>119</v>
      </c>
      <c r="C123" s="78">
        <f>IIN_ienemumi!D125</f>
        <v>1538248.4325605601</v>
      </c>
      <c r="D123" s="96">
        <v>163566</v>
      </c>
      <c r="E123" s="97">
        <v>3677</v>
      </c>
      <c r="F123" s="97">
        <v>273</v>
      </c>
      <c r="G123" s="97">
        <v>7463</v>
      </c>
      <c r="H123" s="86">
        <f t="shared" si="6"/>
        <v>174979</v>
      </c>
      <c r="I123" s="87">
        <f t="shared" si="8"/>
        <v>1713227.4325605601</v>
      </c>
      <c r="J123" s="73"/>
      <c r="K123" s="34"/>
      <c r="L123" s="39"/>
      <c r="M123" s="39"/>
      <c r="N123" s="39"/>
      <c r="O123" s="40"/>
      <c r="Q123" s="231"/>
      <c r="S123" s="229"/>
      <c r="T123" s="229"/>
      <c r="U123" s="229"/>
      <c r="V123" s="229"/>
    </row>
    <row r="124" spans="1:22" ht="15.75">
      <c r="A124" s="82">
        <v>118</v>
      </c>
      <c r="B124" s="83" t="s">
        <v>120</v>
      </c>
      <c r="C124" s="78">
        <f>IIN_ienemumi!D126</f>
        <v>1761632.2711870403</v>
      </c>
      <c r="D124" s="96">
        <v>131943</v>
      </c>
      <c r="E124" s="97">
        <v>20373</v>
      </c>
      <c r="F124" s="97">
        <v>13</v>
      </c>
      <c r="G124" s="97">
        <v>10879</v>
      </c>
      <c r="H124" s="86">
        <f t="shared" si="6"/>
        <v>163208</v>
      </c>
      <c r="I124" s="87">
        <f t="shared" si="8"/>
        <v>1924840.2711870403</v>
      </c>
      <c r="J124" s="73"/>
      <c r="K124" s="34"/>
      <c r="L124" s="39"/>
      <c r="M124" s="39"/>
      <c r="N124" s="39"/>
      <c r="O124" s="40"/>
      <c r="Q124" s="231"/>
      <c r="S124" s="229"/>
      <c r="T124" s="229"/>
      <c r="U124" s="229"/>
      <c r="V124" s="229"/>
    </row>
    <row r="125" spans="1:22" ht="15.75">
      <c r="A125" s="88">
        <v>119</v>
      </c>
      <c r="B125" s="89" t="s">
        <v>121</v>
      </c>
      <c r="C125" s="78">
        <f>IIN_ienemumi!D127</f>
        <v>757772.21000879991</v>
      </c>
      <c r="D125" s="99">
        <v>91467</v>
      </c>
      <c r="E125" s="100">
        <v>4782</v>
      </c>
      <c r="F125" s="100">
        <v>688</v>
      </c>
      <c r="G125" s="100">
        <v>5361</v>
      </c>
      <c r="H125" s="92">
        <f t="shared" si="6"/>
        <v>102298</v>
      </c>
      <c r="I125" s="93">
        <f t="shared" si="8"/>
        <v>860070.21000879991</v>
      </c>
      <c r="J125" s="73"/>
      <c r="K125" s="34"/>
      <c r="L125" s="39"/>
      <c r="M125" s="39"/>
      <c r="N125" s="38"/>
      <c r="O125" s="40"/>
      <c r="Q125" s="231"/>
      <c r="S125" s="229"/>
      <c r="T125" s="229"/>
      <c r="U125" s="229"/>
      <c r="V125" s="229"/>
    </row>
    <row r="126" spans="1:22" ht="15.75">
      <c r="A126" s="423" t="s">
        <v>122</v>
      </c>
      <c r="B126" s="423" t="s">
        <v>122</v>
      </c>
      <c r="C126" s="325">
        <f t="shared" ref="C126:I126" si="9">SUM(C16:C125)</f>
        <v>463546028.8617453</v>
      </c>
      <c r="D126" s="327">
        <f t="shared" si="9"/>
        <v>41626682</v>
      </c>
      <c r="E126" s="327">
        <f t="shared" si="9"/>
        <v>9371283</v>
      </c>
      <c r="F126" s="327">
        <f t="shared" si="9"/>
        <v>1408874</v>
      </c>
      <c r="G126" s="327">
        <f t="shared" si="9"/>
        <v>5647389</v>
      </c>
      <c r="H126" s="325">
        <f t="shared" si="9"/>
        <v>58054228</v>
      </c>
      <c r="I126" s="325">
        <f t="shared" si="9"/>
        <v>521600256.8617453</v>
      </c>
      <c r="J126" s="73"/>
      <c r="K126" s="75"/>
      <c r="S126" s="229"/>
      <c r="T126" s="229"/>
      <c r="U126" s="229"/>
      <c r="V126" s="229"/>
    </row>
    <row r="127" spans="1:22" ht="15.75">
      <c r="D127" s="101"/>
      <c r="E127" s="101"/>
      <c r="F127" s="101"/>
      <c r="G127" s="101"/>
      <c r="H127" s="101"/>
      <c r="J127" s="73"/>
      <c r="K127" s="35"/>
    </row>
  </sheetData>
  <mergeCells count="2">
    <mergeCell ref="A15:B15"/>
    <mergeCell ref="A126:B126"/>
  </mergeCells>
  <phoneticPr fontId="11" type="noConversion"/>
  <pageMargins left="0.75" right="0.75" top="1" bottom="1" header="0" footer="0"/>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7"/>
  <sheetViews>
    <sheetView workbookViewId="0">
      <selection activeCell="F7" sqref="F7"/>
    </sheetView>
  </sheetViews>
  <sheetFormatPr defaultRowHeight="15.75"/>
  <cols>
    <col min="1" max="1" width="8.140625" style="22" customWidth="1"/>
    <col min="2" max="2" width="24.140625" style="22" customWidth="1"/>
    <col min="3" max="3" width="27.28515625" style="22" customWidth="1"/>
    <col min="4" max="4" width="21.5703125" style="55" customWidth="1"/>
    <col min="5" max="5" width="10.42578125" customWidth="1"/>
    <col min="6" max="6" width="17" customWidth="1"/>
    <col min="7" max="7" width="18.85546875" customWidth="1"/>
    <col min="8" max="12" width="12.7109375" customWidth="1"/>
  </cols>
  <sheetData>
    <row r="1" spans="1:7" ht="18.75">
      <c r="A1" s="32" t="s">
        <v>215</v>
      </c>
    </row>
    <row r="2" spans="1:7" ht="18.75">
      <c r="A2" s="32"/>
      <c r="D2" s="244"/>
      <c r="F2" s="392"/>
      <c r="G2" s="28"/>
    </row>
    <row r="3" spans="1:7" s="55" customFormat="1">
      <c r="A3" s="45"/>
      <c r="B3" s="45"/>
      <c r="C3" s="328" t="s">
        <v>216</v>
      </c>
      <c r="D3" s="329">
        <v>1416331000</v>
      </c>
      <c r="F3" s="393"/>
      <c r="G3" s="35"/>
    </row>
    <row r="4" spans="1:7" s="55" customFormat="1">
      <c r="A4" s="45"/>
      <c r="B4" s="45"/>
      <c r="C4" s="330" t="s">
        <v>217</v>
      </c>
      <c r="D4" s="331">
        <v>0.8</v>
      </c>
      <c r="F4" s="394"/>
      <c r="G4" s="35"/>
    </row>
    <row r="5" spans="1:7" s="55" customFormat="1">
      <c r="A5" s="45"/>
      <c r="B5" s="45"/>
      <c r="C5" s="332" t="s">
        <v>218</v>
      </c>
      <c r="D5" s="325">
        <f>D3*D4</f>
        <v>1133064800</v>
      </c>
      <c r="F5" s="243"/>
      <c r="G5" s="34"/>
    </row>
    <row r="6" spans="1:7" s="55" customFormat="1">
      <c r="A6" s="45"/>
      <c r="B6" s="45"/>
      <c r="C6" s="45"/>
      <c r="D6" s="56"/>
      <c r="E6" s="35"/>
      <c r="F6" s="35"/>
      <c r="G6" s="34"/>
    </row>
    <row r="7" spans="1:7" ht="63.75" customHeight="1">
      <c r="A7" s="333" t="s">
        <v>0</v>
      </c>
      <c r="B7" s="333" t="s">
        <v>1</v>
      </c>
      <c r="C7" s="333" t="s">
        <v>219</v>
      </c>
      <c r="D7" s="334" t="s">
        <v>220</v>
      </c>
      <c r="F7" s="395"/>
      <c r="G7" s="28"/>
    </row>
    <row r="8" spans="1:7" s="21" customFormat="1" ht="15" customHeight="1">
      <c r="A8" s="335"/>
      <c r="B8" s="336" t="s">
        <v>126</v>
      </c>
      <c r="C8" s="337">
        <f>SUM(C9:C127)</f>
        <v>100</v>
      </c>
      <c r="D8" s="338">
        <f>SUM(D9:D127)</f>
        <v>1133064800</v>
      </c>
      <c r="F8" s="56"/>
      <c r="G8" s="396"/>
    </row>
    <row r="9" spans="1:7">
      <c r="A9" s="339">
        <v>1</v>
      </c>
      <c r="B9" s="340" t="s">
        <v>2</v>
      </c>
      <c r="C9" s="341">
        <f>IIN_SK_koeficienti!M9</f>
        <v>3.2753089200000001</v>
      </c>
      <c r="D9" s="342">
        <f>$D$5*C9/100</f>
        <v>37111372.463780157</v>
      </c>
      <c r="F9" s="397"/>
      <c r="G9" s="28"/>
    </row>
    <row r="10" spans="1:7">
      <c r="A10" s="23">
        <v>2</v>
      </c>
      <c r="B10" s="24" t="s">
        <v>3</v>
      </c>
      <c r="C10" s="66">
        <f>IIN_SK_koeficienti!M10</f>
        <v>0.94800614999999999</v>
      </c>
      <c r="D10" s="67">
        <f t="shared" ref="D10:D73" si="0">$D$5*C10/100</f>
        <v>10741523.987485198</v>
      </c>
      <c r="E10" s="236"/>
      <c r="F10" s="397"/>
      <c r="G10" s="28"/>
    </row>
    <row r="11" spans="1:7">
      <c r="A11" s="23">
        <v>3</v>
      </c>
      <c r="B11" s="24" t="s">
        <v>4</v>
      </c>
      <c r="C11" s="66">
        <f>IIN_SK_koeficienti!M11</f>
        <v>2.8813830299999998</v>
      </c>
      <c r="D11" s="67">
        <f t="shared" si="0"/>
        <v>32647936.866103441</v>
      </c>
      <c r="F11" s="397"/>
      <c r="G11" s="28"/>
    </row>
    <row r="12" spans="1:7">
      <c r="A12" s="23">
        <v>4</v>
      </c>
      <c r="B12" s="24" t="s">
        <v>5</v>
      </c>
      <c r="C12" s="66">
        <f>IIN_SK_koeficienti!M12</f>
        <v>3.7110671599999998</v>
      </c>
      <c r="D12" s="67">
        <f t="shared" si="0"/>
        <v>42048795.69431968</v>
      </c>
      <c r="F12" s="397"/>
      <c r="G12" s="28"/>
    </row>
    <row r="13" spans="1:7">
      <c r="A13" s="23">
        <v>5</v>
      </c>
      <c r="B13" s="24" t="s">
        <v>6</v>
      </c>
      <c r="C13" s="66">
        <f>IIN_SK_koeficienti!M13</f>
        <v>2.9979533900000002</v>
      </c>
      <c r="D13" s="67">
        <f t="shared" si="0"/>
        <v>33968754.582496725</v>
      </c>
      <c r="F13" s="397"/>
      <c r="G13" s="28"/>
    </row>
    <row r="14" spans="1:7">
      <c r="A14" s="23">
        <v>6</v>
      </c>
      <c r="B14" s="24" t="s">
        <v>7</v>
      </c>
      <c r="C14" s="66">
        <f>IIN_SK_koeficienti!M14</f>
        <v>1.11624616</v>
      </c>
      <c r="D14" s="67">
        <f t="shared" si="0"/>
        <v>12647792.32031168</v>
      </c>
      <c r="F14" s="397"/>
      <c r="G14" s="28"/>
    </row>
    <row r="15" spans="1:7">
      <c r="A15" s="23">
        <v>7</v>
      </c>
      <c r="B15" s="24" t="s">
        <v>8</v>
      </c>
      <c r="C15" s="66">
        <f>IIN_SK_koeficienti!M15</f>
        <v>40.57855911</v>
      </c>
      <c r="D15" s="67">
        <f t="shared" si="0"/>
        <v>459781369.6226033</v>
      </c>
      <c r="F15" s="397"/>
      <c r="G15" s="41"/>
    </row>
    <row r="16" spans="1:7">
      <c r="A16" s="23">
        <v>8</v>
      </c>
      <c r="B16" s="24" t="s">
        <v>9</v>
      </c>
      <c r="C16" s="66">
        <f>IIN_SK_koeficienti!M16</f>
        <v>1.3234594399999999</v>
      </c>
      <c r="D16" s="67">
        <f t="shared" si="0"/>
        <v>14995653.05691712</v>
      </c>
      <c r="F16" s="397"/>
      <c r="G16" s="28"/>
    </row>
    <row r="17" spans="1:7">
      <c r="A17" s="23">
        <v>9</v>
      </c>
      <c r="B17" s="24" t="s">
        <v>10</v>
      </c>
      <c r="C17" s="66">
        <f>IIN_SK_koeficienti!M17</f>
        <v>2.2572029900000001</v>
      </c>
      <c r="D17" s="67">
        <f t="shared" si="0"/>
        <v>25575572.544237524</v>
      </c>
      <c r="F17" s="397"/>
      <c r="G17" s="28"/>
    </row>
    <row r="18" spans="1:7">
      <c r="A18" s="23">
        <v>10</v>
      </c>
      <c r="B18" s="24" t="s">
        <v>12</v>
      </c>
      <c r="C18" s="66">
        <f>IIN_SK_koeficienti!M18</f>
        <v>7.9258270000000006E-2</v>
      </c>
      <c r="D18" s="67">
        <f t="shared" si="0"/>
        <v>898047.55845896003</v>
      </c>
      <c r="F18" s="397"/>
      <c r="G18" s="28"/>
    </row>
    <row r="19" spans="1:7">
      <c r="A19" s="23">
        <v>11</v>
      </c>
      <c r="B19" s="24" t="s">
        <v>13</v>
      </c>
      <c r="C19" s="66">
        <f>IIN_SK_koeficienti!M19</f>
        <v>0.42565566999999999</v>
      </c>
      <c r="D19" s="67">
        <f t="shared" si="0"/>
        <v>4822954.5659741601</v>
      </c>
      <c r="F19" s="397"/>
      <c r="G19" s="28"/>
    </row>
    <row r="20" spans="1:7">
      <c r="A20" s="23">
        <v>12</v>
      </c>
      <c r="B20" s="24" t="s">
        <v>14</v>
      </c>
      <c r="C20" s="66">
        <f>IIN_SK_koeficienti!M20</f>
        <v>0.30651381999999999</v>
      </c>
      <c r="D20" s="67">
        <f t="shared" si="0"/>
        <v>3473000.2015553601</v>
      </c>
      <c r="F20" s="397"/>
      <c r="G20" s="28"/>
    </row>
    <row r="21" spans="1:7">
      <c r="A21" s="23">
        <v>13</v>
      </c>
      <c r="B21" s="24" t="s">
        <v>15</v>
      </c>
      <c r="C21" s="66">
        <f>IIN_SK_koeficienti!M21</f>
        <v>9.9083299999999999E-2</v>
      </c>
      <c r="D21" s="67">
        <f t="shared" si="0"/>
        <v>1122677.9949783999</v>
      </c>
      <c r="F21" s="397"/>
      <c r="G21" s="28"/>
    </row>
    <row r="22" spans="1:7">
      <c r="A22" s="23">
        <v>14</v>
      </c>
      <c r="B22" s="24" t="s">
        <v>16</v>
      </c>
      <c r="C22" s="66">
        <f>IIN_SK_koeficienti!M22</f>
        <v>0.15290185000000001</v>
      </c>
      <c r="D22" s="67">
        <f t="shared" si="0"/>
        <v>1732477.0408988001</v>
      </c>
      <c r="F22" s="397"/>
      <c r="G22" s="28"/>
    </row>
    <row r="23" spans="1:7">
      <c r="A23" s="23">
        <v>15</v>
      </c>
      <c r="B23" s="24" t="s">
        <v>17</v>
      </c>
      <c r="C23" s="66">
        <f>IIN_SK_koeficienti!M23</f>
        <v>5.4736970000000003E-2</v>
      </c>
      <c r="D23" s="67">
        <f t="shared" si="0"/>
        <v>620205.3396565601</v>
      </c>
      <c r="F23" s="397"/>
      <c r="G23" s="28"/>
    </row>
    <row r="24" spans="1:7">
      <c r="A24" s="23">
        <v>16</v>
      </c>
      <c r="B24" s="24" t="s">
        <v>18</v>
      </c>
      <c r="C24" s="66">
        <f>IIN_SK_koeficienti!M24</f>
        <v>0.56652243999999996</v>
      </c>
      <c r="D24" s="67">
        <f t="shared" si="0"/>
        <v>6419066.3517411193</v>
      </c>
      <c r="F24" s="397"/>
      <c r="G24" s="28"/>
    </row>
    <row r="25" spans="1:7">
      <c r="A25" s="23">
        <v>17</v>
      </c>
      <c r="B25" s="24" t="s">
        <v>19</v>
      </c>
      <c r="C25" s="66">
        <f>IIN_SK_koeficienti!M25</f>
        <v>0.21555478</v>
      </c>
      <c r="D25" s="67">
        <f t="shared" si="0"/>
        <v>2442375.3368974398</v>
      </c>
      <c r="F25" s="397"/>
      <c r="G25" s="28"/>
    </row>
    <row r="26" spans="1:7">
      <c r="A26" s="23">
        <v>18</v>
      </c>
      <c r="B26" s="24" t="s">
        <v>20</v>
      </c>
      <c r="C26" s="66">
        <f>IIN_SK_koeficienti!M26</f>
        <v>0.10995091</v>
      </c>
      <c r="D26" s="67">
        <f t="shared" si="0"/>
        <v>1245815.0584896801</v>
      </c>
      <c r="F26" s="397"/>
      <c r="G26" s="28"/>
    </row>
    <row r="27" spans="1:7">
      <c r="A27" s="23">
        <v>19</v>
      </c>
      <c r="B27" s="24" t="s">
        <v>21</v>
      </c>
      <c r="C27" s="66">
        <f>IIN_SK_koeficienti!M27</f>
        <v>0.26148743000000002</v>
      </c>
      <c r="D27" s="67">
        <f t="shared" si="0"/>
        <v>2962822.0257546399</v>
      </c>
      <c r="F27" s="397"/>
      <c r="G27" s="28"/>
    </row>
    <row r="28" spans="1:7">
      <c r="A28" s="23">
        <v>20</v>
      </c>
      <c r="B28" s="24" t="s">
        <v>22</v>
      </c>
      <c r="C28" s="66">
        <f>IIN_SK_koeficienti!M28</f>
        <v>0.67002717999999994</v>
      </c>
      <c r="D28" s="67">
        <f t="shared" si="0"/>
        <v>7591842.1270126393</v>
      </c>
      <c r="F28" s="397"/>
      <c r="G28" s="28"/>
    </row>
    <row r="29" spans="1:7">
      <c r="A29" s="23">
        <v>21</v>
      </c>
      <c r="B29" s="24" t="s">
        <v>23</v>
      </c>
      <c r="C29" s="66">
        <f>IIN_SK_koeficienti!M29</f>
        <v>0.82533400999999995</v>
      </c>
      <c r="D29" s="67">
        <f t="shared" si="0"/>
        <v>9351569.1497384794</v>
      </c>
      <c r="F29" s="397"/>
      <c r="G29" s="28"/>
    </row>
    <row r="30" spans="1:7">
      <c r="A30" s="23">
        <v>22</v>
      </c>
      <c r="B30" s="24" t="s">
        <v>24</v>
      </c>
      <c r="C30" s="66">
        <f>IIN_SK_koeficienti!M30</f>
        <v>0.28264120999999998</v>
      </c>
      <c r="D30" s="67">
        <f t="shared" si="0"/>
        <v>3202508.0608040798</v>
      </c>
      <c r="F30" s="397"/>
      <c r="G30" s="28"/>
    </row>
    <row r="31" spans="1:7">
      <c r="A31" s="23">
        <v>23</v>
      </c>
      <c r="B31" s="24" t="s">
        <v>25</v>
      </c>
      <c r="C31" s="66">
        <f>IIN_SK_koeficienti!M31</f>
        <v>3.093021E-2</v>
      </c>
      <c r="D31" s="67">
        <f t="shared" si="0"/>
        <v>350459.32207608002</v>
      </c>
      <c r="F31" s="397"/>
      <c r="G31" s="28"/>
    </row>
    <row r="32" spans="1:7">
      <c r="A32" s="23">
        <v>24</v>
      </c>
      <c r="B32" s="24" t="s">
        <v>26</v>
      </c>
      <c r="C32" s="66">
        <f>IIN_SK_koeficienti!M32</f>
        <v>0.42840889999999998</v>
      </c>
      <c r="D32" s="67">
        <f t="shared" si="0"/>
        <v>4854150.4459672002</v>
      </c>
      <c r="F32" s="397"/>
      <c r="G32" s="28"/>
    </row>
    <row r="33" spans="1:7">
      <c r="A33" s="23">
        <v>25</v>
      </c>
      <c r="B33" s="24" t="s">
        <v>27</v>
      </c>
      <c r="C33" s="66">
        <f>IIN_SK_koeficienti!M33</f>
        <v>0.97284996000000001</v>
      </c>
      <c r="D33" s="67">
        <f t="shared" si="0"/>
        <v>11023020.45357408</v>
      </c>
      <c r="F33" s="397"/>
      <c r="G33" s="28"/>
    </row>
    <row r="34" spans="1:7">
      <c r="A34" s="23">
        <v>26</v>
      </c>
      <c r="B34" s="24" t="s">
        <v>28</v>
      </c>
      <c r="C34" s="66">
        <f>IIN_SK_koeficienti!M34</f>
        <v>0.13687215</v>
      </c>
      <c r="D34" s="67">
        <f t="shared" si="0"/>
        <v>1550850.1526532001</v>
      </c>
      <c r="F34" s="397"/>
      <c r="G34" s="28"/>
    </row>
    <row r="35" spans="1:7">
      <c r="A35" s="23">
        <v>27</v>
      </c>
      <c r="B35" s="24" t="s">
        <v>29</v>
      </c>
      <c r="C35" s="66">
        <f>IIN_SK_koeficienti!M35</f>
        <v>0.22522153</v>
      </c>
      <c r="D35" s="67">
        <f t="shared" si="0"/>
        <v>2551905.87845144</v>
      </c>
      <c r="F35" s="397"/>
      <c r="G35" s="28"/>
    </row>
    <row r="36" spans="1:7">
      <c r="A36" s="23">
        <v>28</v>
      </c>
      <c r="B36" s="24" t="s">
        <v>30</v>
      </c>
      <c r="C36" s="66">
        <f>IIN_SK_koeficienti!M36</f>
        <v>0.28451854999999998</v>
      </c>
      <c r="D36" s="67">
        <f t="shared" si="0"/>
        <v>3223779.5395203996</v>
      </c>
      <c r="F36" s="397"/>
      <c r="G36" s="28"/>
    </row>
    <row r="37" spans="1:7">
      <c r="A37" s="23">
        <v>29</v>
      </c>
      <c r="B37" s="24" t="s">
        <v>31</v>
      </c>
      <c r="C37" s="66">
        <f>IIN_SK_koeficienti!M37</f>
        <v>0.45598295</v>
      </c>
      <c r="D37" s="67">
        <f t="shared" si="0"/>
        <v>5166582.3004516</v>
      </c>
      <c r="F37" s="397"/>
      <c r="G37" s="28"/>
    </row>
    <row r="38" spans="1:7">
      <c r="A38" s="23">
        <v>30</v>
      </c>
      <c r="B38" s="24" t="s">
        <v>32</v>
      </c>
      <c r="C38" s="66">
        <f>IIN_SK_koeficienti!M38</f>
        <v>0.82087958000000005</v>
      </c>
      <c r="D38" s="67">
        <f t="shared" si="0"/>
        <v>9301097.5713678412</v>
      </c>
      <c r="F38" s="397"/>
      <c r="G38" s="28"/>
    </row>
    <row r="39" spans="1:7">
      <c r="A39" s="23">
        <v>31</v>
      </c>
      <c r="B39" s="24" t="s">
        <v>33</v>
      </c>
      <c r="C39" s="66">
        <f>IIN_SK_koeficienti!M39</f>
        <v>9.2417449999999998E-2</v>
      </c>
      <c r="D39" s="67">
        <f t="shared" si="0"/>
        <v>1047149.5950076</v>
      </c>
      <c r="F39" s="397"/>
      <c r="G39" s="28"/>
    </row>
    <row r="40" spans="1:7">
      <c r="A40" s="23">
        <v>32</v>
      </c>
      <c r="B40" s="24" t="s">
        <v>34</v>
      </c>
      <c r="C40" s="66">
        <f>IIN_SK_koeficienti!M40</f>
        <v>6.5032499999999993E-2</v>
      </c>
      <c r="D40" s="67">
        <f t="shared" si="0"/>
        <v>736860.36605999991</v>
      </c>
      <c r="F40" s="397"/>
      <c r="G40" s="28"/>
    </row>
    <row r="41" spans="1:7">
      <c r="A41" s="23">
        <v>33</v>
      </c>
      <c r="B41" s="24" t="s">
        <v>35</v>
      </c>
      <c r="C41" s="66">
        <f>IIN_SK_koeficienti!M41</f>
        <v>0.18830209000000001</v>
      </c>
      <c r="D41" s="67">
        <f t="shared" si="0"/>
        <v>2133584.6994543201</v>
      </c>
      <c r="F41" s="397"/>
      <c r="G41" s="28"/>
    </row>
    <row r="42" spans="1:7">
      <c r="A42" s="23">
        <v>34</v>
      </c>
      <c r="B42" s="24" t="s">
        <v>36</v>
      </c>
      <c r="C42" s="66">
        <f>IIN_SK_koeficienti!M42</f>
        <v>0.59530192000000004</v>
      </c>
      <c r="D42" s="67">
        <f t="shared" si="0"/>
        <v>6745156.5092441607</v>
      </c>
      <c r="F42" s="397"/>
      <c r="G42" s="28"/>
    </row>
    <row r="43" spans="1:7">
      <c r="A43" s="23">
        <v>35</v>
      </c>
      <c r="B43" s="24" t="s">
        <v>37</v>
      </c>
      <c r="C43" s="66">
        <f>IIN_SK_koeficienti!M43</f>
        <v>0.95920271999999995</v>
      </c>
      <c r="D43" s="67">
        <f t="shared" si="0"/>
        <v>10868388.38096256</v>
      </c>
      <c r="F43" s="397"/>
      <c r="G43" s="28"/>
    </row>
    <row r="44" spans="1:7">
      <c r="A44" s="23">
        <v>36</v>
      </c>
      <c r="B44" s="24" t="s">
        <v>38</v>
      </c>
      <c r="C44" s="66">
        <f>IIN_SK_koeficienti!M44</f>
        <v>0.16907452000000001</v>
      </c>
      <c r="D44" s="67">
        <f t="shared" si="0"/>
        <v>1915723.87188896</v>
      </c>
      <c r="F44" s="397"/>
      <c r="G44" s="28"/>
    </row>
    <row r="45" spans="1:7">
      <c r="A45" s="23">
        <v>37</v>
      </c>
      <c r="B45" s="24" t="s">
        <v>39</v>
      </c>
      <c r="C45" s="66">
        <f>IIN_SK_koeficienti!M45</f>
        <v>9.8019560000000006E-2</v>
      </c>
      <c r="D45" s="67">
        <f t="shared" si="0"/>
        <v>1110625.13147488</v>
      </c>
      <c r="F45" s="397"/>
      <c r="G45" s="28"/>
    </row>
    <row r="46" spans="1:7">
      <c r="A46" s="23">
        <v>38</v>
      </c>
      <c r="B46" s="24" t="s">
        <v>40</v>
      </c>
      <c r="C46" s="66">
        <f>IIN_SK_koeficienti!M46</f>
        <v>0.34417976</v>
      </c>
      <c r="D46" s="67">
        <f t="shared" si="0"/>
        <v>3899779.7092844802</v>
      </c>
      <c r="F46" s="397"/>
      <c r="G46" s="28"/>
    </row>
    <row r="47" spans="1:7">
      <c r="A47" s="23">
        <v>39</v>
      </c>
      <c r="B47" s="24" t="s">
        <v>41</v>
      </c>
      <c r="C47" s="66">
        <f>IIN_SK_koeficienti!M47</f>
        <v>9.9326949999999997E-2</v>
      </c>
      <c r="D47" s="67">
        <f t="shared" si="0"/>
        <v>1125438.7073635999</v>
      </c>
      <c r="F47" s="397"/>
      <c r="G47" s="28"/>
    </row>
    <row r="48" spans="1:7">
      <c r="A48" s="23">
        <v>40</v>
      </c>
      <c r="B48" s="24" t="s">
        <v>42</v>
      </c>
      <c r="C48" s="66">
        <f>IIN_SK_koeficienti!M48</f>
        <v>0.74760272000000005</v>
      </c>
      <c r="D48" s="67">
        <f t="shared" si="0"/>
        <v>8470823.2641625609</v>
      </c>
      <c r="F48" s="397"/>
      <c r="G48" s="28"/>
    </row>
    <row r="49" spans="1:7">
      <c r="A49" s="23">
        <v>41</v>
      </c>
      <c r="B49" s="24" t="s">
        <v>43</v>
      </c>
      <c r="C49" s="66">
        <f>IIN_SK_koeficienti!M49</f>
        <v>0.36202123000000003</v>
      </c>
      <c r="D49" s="67">
        <f t="shared" si="0"/>
        <v>4101935.1256570406</v>
      </c>
      <c r="F49" s="397"/>
      <c r="G49" s="28"/>
    </row>
    <row r="50" spans="1:7">
      <c r="A50" s="23">
        <v>42</v>
      </c>
      <c r="B50" s="24" t="s">
        <v>44</v>
      </c>
      <c r="C50" s="66">
        <f>IIN_SK_koeficienti!M50</f>
        <v>0.79529956000000002</v>
      </c>
      <c r="D50" s="67">
        <f t="shared" si="0"/>
        <v>9011259.3689148799</v>
      </c>
      <c r="F50" s="397"/>
      <c r="G50" s="28"/>
    </row>
    <row r="51" spans="1:7">
      <c r="A51" s="23">
        <v>43</v>
      </c>
      <c r="B51" s="24" t="s">
        <v>45</v>
      </c>
      <c r="C51" s="66">
        <f>IIN_SK_koeficienti!M51</f>
        <v>0.40424563000000002</v>
      </c>
      <c r="D51" s="67">
        <f t="shared" si="0"/>
        <v>4580364.9390682401</v>
      </c>
      <c r="F51" s="397"/>
      <c r="G51" s="28"/>
    </row>
    <row r="52" spans="1:7">
      <c r="A52" s="23">
        <v>44</v>
      </c>
      <c r="B52" s="24" t="s">
        <v>46</v>
      </c>
      <c r="C52" s="66">
        <f>IIN_SK_koeficienti!M52</f>
        <v>0.67624881000000003</v>
      </c>
      <c r="D52" s="67">
        <f t="shared" si="0"/>
        <v>7662337.2265288802</v>
      </c>
      <c r="F52" s="397"/>
      <c r="G52" s="28"/>
    </row>
    <row r="53" spans="1:7">
      <c r="A53" s="23">
        <v>45</v>
      </c>
      <c r="B53" s="24" t="s">
        <v>47</v>
      </c>
      <c r="C53" s="66">
        <f>IIN_SK_koeficienti!M53</f>
        <v>0.38640826</v>
      </c>
      <c r="D53" s="67">
        <f t="shared" si="0"/>
        <v>4378255.9783524796</v>
      </c>
      <c r="F53" s="397"/>
      <c r="G53" s="28"/>
    </row>
    <row r="54" spans="1:7">
      <c r="A54" s="23">
        <v>46</v>
      </c>
      <c r="B54" s="24" t="s">
        <v>48</v>
      </c>
      <c r="C54" s="66">
        <f>IIN_SK_koeficienti!M54</f>
        <v>0.21930952000000001</v>
      </c>
      <c r="D54" s="67">
        <f t="shared" si="0"/>
        <v>2484918.97416896</v>
      </c>
      <c r="F54" s="397"/>
      <c r="G54" s="28"/>
    </row>
    <row r="55" spans="1:7">
      <c r="A55" s="23">
        <v>47</v>
      </c>
      <c r="B55" s="24" t="s">
        <v>49</v>
      </c>
      <c r="C55" s="66">
        <f>IIN_SK_koeficienti!M55</f>
        <v>0.21019583</v>
      </c>
      <c r="D55" s="67">
        <f t="shared" si="0"/>
        <v>2381654.9607978403</v>
      </c>
      <c r="F55" s="397"/>
      <c r="G55" s="28"/>
    </row>
    <row r="56" spans="1:7">
      <c r="A56" s="23">
        <v>48</v>
      </c>
      <c r="B56" s="24" t="s">
        <v>50</v>
      </c>
      <c r="C56" s="66">
        <f>IIN_SK_koeficienti!M56</f>
        <v>7.7434539999999996E-2</v>
      </c>
      <c r="D56" s="67">
        <f t="shared" si="0"/>
        <v>877383.51578191994</v>
      </c>
      <c r="F56" s="397"/>
      <c r="G56" s="28"/>
    </row>
    <row r="57" spans="1:7">
      <c r="A57" s="23">
        <v>49</v>
      </c>
      <c r="B57" s="24" t="s">
        <v>51</v>
      </c>
      <c r="C57" s="66">
        <f>IIN_SK_koeficienti!M57</f>
        <v>9.4503019999999993E-2</v>
      </c>
      <c r="D57" s="67">
        <f t="shared" si="0"/>
        <v>1070780.4545569599</v>
      </c>
      <c r="F57" s="397"/>
      <c r="G57" s="28"/>
    </row>
    <row r="58" spans="1:7">
      <c r="A58" s="23">
        <v>50</v>
      </c>
      <c r="B58" s="24" t="s">
        <v>52</v>
      </c>
      <c r="C58" s="66">
        <f>IIN_SK_koeficienti!M58</f>
        <v>0.13333855</v>
      </c>
      <c r="D58" s="67">
        <f t="shared" si="0"/>
        <v>1510812.1748804001</v>
      </c>
      <c r="F58" s="397"/>
      <c r="G58" s="28"/>
    </row>
    <row r="59" spans="1:7">
      <c r="A59" s="23">
        <v>51</v>
      </c>
      <c r="B59" s="24" t="s">
        <v>53</v>
      </c>
      <c r="C59" s="66">
        <f>IIN_SK_koeficienti!M59</f>
        <v>0.89642856000000004</v>
      </c>
      <c r="D59" s="67">
        <f t="shared" si="0"/>
        <v>10157116.47050688</v>
      </c>
      <c r="F59" s="397"/>
      <c r="G59" s="28"/>
    </row>
    <row r="60" spans="1:7">
      <c r="A60" s="23">
        <v>52</v>
      </c>
      <c r="B60" s="24" t="s">
        <v>54</v>
      </c>
      <c r="C60" s="66">
        <f>IIN_SK_koeficienti!M60</f>
        <v>0.27862610999999998</v>
      </c>
      <c r="D60" s="67">
        <f t="shared" si="0"/>
        <v>3157014.3760192799</v>
      </c>
      <c r="F60" s="397"/>
      <c r="G60" s="28"/>
    </row>
    <row r="61" spans="1:7">
      <c r="A61" s="23">
        <v>53</v>
      </c>
      <c r="B61" s="24" t="s">
        <v>55</v>
      </c>
      <c r="C61" s="66">
        <f>IIN_SK_koeficienti!M61</f>
        <v>0.14186209</v>
      </c>
      <c r="D61" s="67">
        <f t="shared" si="0"/>
        <v>1607389.4063343201</v>
      </c>
      <c r="F61" s="397"/>
      <c r="G61" s="28"/>
    </row>
    <row r="62" spans="1:7">
      <c r="A62" s="23">
        <v>54</v>
      </c>
      <c r="B62" s="24" t="s">
        <v>56</v>
      </c>
      <c r="C62" s="66">
        <f>IIN_SK_koeficienti!M62</f>
        <v>0.23976179</v>
      </c>
      <c r="D62" s="67">
        <f t="shared" si="0"/>
        <v>2716656.4463399202</v>
      </c>
      <c r="F62" s="397"/>
      <c r="G62" s="28"/>
    </row>
    <row r="63" spans="1:7">
      <c r="A63" s="23">
        <v>55</v>
      </c>
      <c r="B63" s="24" t="s">
        <v>57</v>
      </c>
      <c r="C63" s="66">
        <f>IIN_SK_koeficienti!M63</f>
        <v>0.21056712</v>
      </c>
      <c r="D63" s="67">
        <f t="shared" si="0"/>
        <v>2385861.9170937599</v>
      </c>
      <c r="F63" s="397"/>
      <c r="G63" s="28"/>
    </row>
    <row r="64" spans="1:7">
      <c r="A64" s="23">
        <v>56</v>
      </c>
      <c r="B64" s="24" t="s">
        <v>58</v>
      </c>
      <c r="C64" s="66">
        <f>IIN_SK_koeficienti!M64</f>
        <v>0.44041954</v>
      </c>
      <c r="D64" s="67">
        <f t="shared" si="0"/>
        <v>4990238.7800619192</v>
      </c>
      <c r="F64" s="397"/>
      <c r="G64" s="28"/>
    </row>
    <row r="65" spans="1:7">
      <c r="A65" s="23">
        <v>57</v>
      </c>
      <c r="B65" s="24" t="s">
        <v>59</v>
      </c>
      <c r="C65" s="66">
        <f>IIN_SK_koeficienti!M65</f>
        <v>0.22747575</v>
      </c>
      <c r="D65" s="67">
        <f t="shared" si="0"/>
        <v>2577447.651786</v>
      </c>
      <c r="F65" s="397"/>
      <c r="G65" s="28"/>
    </row>
    <row r="66" spans="1:7">
      <c r="A66" s="23">
        <v>58</v>
      </c>
      <c r="B66" s="24" t="s">
        <v>60</v>
      </c>
      <c r="C66" s="66">
        <f>IIN_SK_koeficienti!M66</f>
        <v>0.18888762000000001</v>
      </c>
      <c r="D66" s="67">
        <f t="shared" si="0"/>
        <v>2140219.13377776</v>
      </c>
      <c r="F66" s="397"/>
      <c r="G66" s="28"/>
    </row>
    <row r="67" spans="1:7">
      <c r="A67" s="23">
        <v>59</v>
      </c>
      <c r="B67" s="24" t="s">
        <v>61</v>
      </c>
      <c r="C67" s="66">
        <f>IIN_SK_koeficienti!M67</f>
        <v>0.76521808999999996</v>
      </c>
      <c r="D67" s="67">
        <f t="shared" si="0"/>
        <v>8670416.8210223205</v>
      </c>
      <c r="F67" s="397"/>
      <c r="G67" s="28"/>
    </row>
    <row r="68" spans="1:7">
      <c r="A68" s="23">
        <v>60</v>
      </c>
      <c r="B68" s="24" t="s">
        <v>62</v>
      </c>
      <c r="C68" s="66">
        <f>IIN_SK_koeficienti!M68</f>
        <v>0.26339498</v>
      </c>
      <c r="D68" s="67">
        <f t="shared" si="0"/>
        <v>2984435.80334704</v>
      </c>
      <c r="F68" s="397"/>
      <c r="G68" s="28"/>
    </row>
    <row r="69" spans="1:7">
      <c r="A69" s="23">
        <v>61</v>
      </c>
      <c r="B69" s="24" t="s">
        <v>63</v>
      </c>
      <c r="C69" s="66">
        <f>IIN_SK_koeficienti!M69</f>
        <v>1.5580643300000001</v>
      </c>
      <c r="D69" s="67">
        <f t="shared" si="0"/>
        <v>17653878.48458584</v>
      </c>
      <c r="F69" s="397"/>
      <c r="G69" s="28"/>
    </row>
    <row r="70" spans="1:7">
      <c r="A70" s="23">
        <v>62</v>
      </c>
      <c r="B70" s="24" t="s">
        <v>64</v>
      </c>
      <c r="C70" s="66">
        <f>IIN_SK_koeficienti!M70</f>
        <v>0.48579928</v>
      </c>
      <c r="D70" s="67">
        <f t="shared" si="0"/>
        <v>5504420.6403334402</v>
      </c>
      <c r="F70" s="397"/>
      <c r="G70" s="28"/>
    </row>
    <row r="71" spans="1:7">
      <c r="A71" s="23">
        <v>63</v>
      </c>
      <c r="B71" s="24" t="s">
        <v>65</v>
      </c>
      <c r="C71" s="66">
        <f>IIN_SK_koeficienti!M71</f>
        <v>0.13024411</v>
      </c>
      <c r="D71" s="67">
        <f t="shared" si="0"/>
        <v>1475750.1644832799</v>
      </c>
      <c r="F71" s="397"/>
      <c r="G71" s="28"/>
    </row>
    <row r="72" spans="1:7">
      <c r="A72" s="23">
        <v>64</v>
      </c>
      <c r="B72" s="24" t="s">
        <v>66</v>
      </c>
      <c r="C72" s="66">
        <f>IIN_SK_koeficienti!M72</f>
        <v>0.64218545000000005</v>
      </c>
      <c r="D72" s="67">
        <f t="shared" si="0"/>
        <v>7276377.2846716009</v>
      </c>
      <c r="F72" s="397"/>
      <c r="G72" s="28"/>
    </row>
    <row r="73" spans="1:7">
      <c r="A73" s="23">
        <v>65</v>
      </c>
      <c r="B73" s="24" t="s">
        <v>67</v>
      </c>
      <c r="C73" s="66">
        <f>IIN_SK_koeficienti!M73</f>
        <v>0.36733317999999998</v>
      </c>
      <c r="D73" s="67">
        <f t="shared" si="0"/>
        <v>4162122.9613006394</v>
      </c>
      <c r="F73" s="397"/>
      <c r="G73" s="28"/>
    </row>
    <row r="74" spans="1:7">
      <c r="A74" s="23">
        <v>66</v>
      </c>
      <c r="B74" s="24" t="s">
        <v>68</v>
      </c>
      <c r="C74" s="66">
        <f>IIN_SK_koeficienti!M74</f>
        <v>9.6504690000000004E-2</v>
      </c>
      <c r="D74" s="67">
        <f t="shared" ref="D74:D127" si="1">$D$5*C74/100</f>
        <v>1093460.67273912</v>
      </c>
      <c r="F74" s="397"/>
      <c r="G74" s="28"/>
    </row>
    <row r="75" spans="1:7">
      <c r="A75" s="23">
        <v>67</v>
      </c>
      <c r="B75" s="24" t="s">
        <v>69</v>
      </c>
      <c r="C75" s="66">
        <f>IIN_SK_koeficienti!M75</f>
        <v>0.38234414</v>
      </c>
      <c r="D75" s="67">
        <f t="shared" si="1"/>
        <v>4332206.8652027203</v>
      </c>
      <c r="F75" s="397"/>
      <c r="G75" s="28"/>
    </row>
    <row r="76" spans="1:7">
      <c r="A76" s="23">
        <v>68</v>
      </c>
      <c r="B76" s="24" t="s">
        <v>70</v>
      </c>
      <c r="C76" s="66">
        <f>IIN_SK_koeficienti!M76</f>
        <v>0.84914297000000005</v>
      </c>
      <c r="D76" s="67">
        <f t="shared" si="1"/>
        <v>9621340.0947445612</v>
      </c>
      <c r="F76" s="397"/>
      <c r="G76" s="28"/>
    </row>
    <row r="77" spans="1:7">
      <c r="A77" s="23">
        <v>69</v>
      </c>
      <c r="B77" s="24" t="s">
        <v>71</v>
      </c>
      <c r="C77" s="66">
        <f>IIN_SK_koeficienti!M77</f>
        <v>0.16032067999999999</v>
      </c>
      <c r="D77" s="67">
        <f t="shared" si="1"/>
        <v>1816537.1922006398</v>
      </c>
      <c r="F77" s="397"/>
      <c r="G77" s="31"/>
    </row>
    <row r="78" spans="1:7">
      <c r="A78" s="23">
        <v>70</v>
      </c>
      <c r="B78" s="24" t="s">
        <v>72</v>
      </c>
      <c r="C78" s="66">
        <f>IIN_SK_koeficienti!M78</f>
        <v>1.43431563</v>
      </c>
      <c r="D78" s="67">
        <f t="shared" si="1"/>
        <v>16251725.524428239</v>
      </c>
      <c r="F78" s="397"/>
      <c r="G78" s="28"/>
    </row>
    <row r="79" spans="1:7">
      <c r="A79" s="23">
        <v>71</v>
      </c>
      <c r="B79" s="24" t="s">
        <v>73</v>
      </c>
      <c r="C79" s="66">
        <f>IIN_SK_koeficienti!M79</f>
        <v>0.10005844999999999</v>
      </c>
      <c r="D79" s="67">
        <f t="shared" si="1"/>
        <v>1133727.0763756</v>
      </c>
      <c r="F79" s="397"/>
      <c r="G79" s="28"/>
    </row>
    <row r="80" spans="1:7">
      <c r="A80" s="23">
        <v>72</v>
      </c>
      <c r="B80" s="24" t="s">
        <v>74</v>
      </c>
      <c r="C80" s="66">
        <f>IIN_SK_koeficienti!M80</f>
        <v>7.1203589999999997E-2</v>
      </c>
      <c r="D80" s="67">
        <f t="shared" si="1"/>
        <v>806782.81462632003</v>
      </c>
      <c r="F80" s="397"/>
      <c r="G80" s="28"/>
    </row>
    <row r="81" spans="1:7">
      <c r="A81" s="23">
        <v>73</v>
      </c>
      <c r="B81" s="24" t="s">
        <v>75</v>
      </c>
      <c r="C81" s="66">
        <f>IIN_SK_koeficienti!M81</f>
        <v>7.4579699999999999E-2</v>
      </c>
      <c r="D81" s="67">
        <f t="shared" si="1"/>
        <v>845036.32864559989</v>
      </c>
      <c r="F81" s="397"/>
      <c r="G81" s="28"/>
    </row>
    <row r="82" spans="1:7">
      <c r="A82" s="23">
        <v>74</v>
      </c>
      <c r="B82" s="24" t="s">
        <v>76</v>
      </c>
      <c r="C82" s="66">
        <f>IIN_SK_koeficienti!M82</f>
        <v>0.1230789</v>
      </c>
      <c r="D82" s="67">
        <f t="shared" si="1"/>
        <v>1394563.6921272001</v>
      </c>
      <c r="F82" s="397"/>
      <c r="G82" s="28"/>
    </row>
    <row r="83" spans="1:7">
      <c r="A83" s="23">
        <v>75</v>
      </c>
      <c r="B83" s="24" t="s">
        <v>77</v>
      </c>
      <c r="C83" s="66">
        <f>IIN_SK_koeficienti!M83</f>
        <v>0.15146958999999999</v>
      </c>
      <c r="D83" s="67">
        <f t="shared" si="1"/>
        <v>1716248.6069943199</v>
      </c>
      <c r="F83" s="397"/>
      <c r="G83" s="28"/>
    </row>
    <row r="84" spans="1:7">
      <c r="A84" s="23">
        <v>76</v>
      </c>
      <c r="B84" s="24" t="s">
        <v>78</v>
      </c>
      <c r="C84" s="66">
        <f>IIN_SK_koeficienti!M84</f>
        <v>1.7195659599999999</v>
      </c>
      <c r="D84" s="67">
        <f t="shared" si="1"/>
        <v>19483796.605542079</v>
      </c>
      <c r="F84" s="397"/>
      <c r="G84" s="28"/>
    </row>
    <row r="85" spans="1:7">
      <c r="A85" s="23">
        <v>77</v>
      </c>
      <c r="B85" s="24" t="s">
        <v>79</v>
      </c>
      <c r="C85" s="66">
        <f>IIN_SK_koeficienti!M85</f>
        <v>1.0189771000000001</v>
      </c>
      <c r="D85" s="67">
        <f t="shared" si="1"/>
        <v>11545670.840160802</v>
      </c>
      <c r="F85" s="397"/>
      <c r="G85" s="28"/>
    </row>
    <row r="86" spans="1:7">
      <c r="A86" s="23">
        <v>78</v>
      </c>
      <c r="B86" s="26" t="s">
        <v>80</v>
      </c>
      <c r="C86" s="66">
        <f>IIN_SK_koeficienti!M86</f>
        <v>0.50753798999999999</v>
      </c>
      <c r="D86" s="67">
        <f t="shared" si="1"/>
        <v>5750734.3113175202</v>
      </c>
      <c r="F86" s="397"/>
      <c r="G86" s="28"/>
    </row>
    <row r="87" spans="1:7">
      <c r="A87" s="23">
        <v>79</v>
      </c>
      <c r="B87" s="24" t="s">
        <v>81</v>
      </c>
      <c r="C87" s="66">
        <f>IIN_SK_koeficienti!M87</f>
        <v>0.15398808999999999</v>
      </c>
      <c r="D87" s="67">
        <f t="shared" si="1"/>
        <v>1744784.8439823198</v>
      </c>
      <c r="F87" s="397"/>
      <c r="G87" s="28"/>
    </row>
    <row r="88" spans="1:7">
      <c r="A88" s="23">
        <v>80</v>
      </c>
      <c r="B88" s="24" t="s">
        <v>82</v>
      </c>
      <c r="C88" s="66">
        <f>IIN_SK_koeficienti!M88</f>
        <v>9.5515439999999993E-2</v>
      </c>
      <c r="D88" s="67">
        <f t="shared" si="1"/>
        <v>1082251.82920512</v>
      </c>
      <c r="F88" s="397"/>
      <c r="G88" s="28"/>
    </row>
    <row r="89" spans="1:7">
      <c r="A89" s="23">
        <v>81</v>
      </c>
      <c r="B89" s="24" t="s">
        <v>83</v>
      </c>
      <c r="C89" s="66">
        <f>IIN_SK_koeficienti!M89</f>
        <v>0.19552939</v>
      </c>
      <c r="D89" s="67">
        <f t="shared" si="1"/>
        <v>2215474.6917447201</v>
      </c>
      <c r="F89" s="397"/>
      <c r="G89" s="28"/>
    </row>
    <row r="90" spans="1:7">
      <c r="A90" s="23">
        <v>82</v>
      </c>
      <c r="B90" s="24" t="s">
        <v>84</v>
      </c>
      <c r="C90" s="66">
        <f>IIN_SK_koeficienti!M90</f>
        <v>0.36851495000000001</v>
      </c>
      <c r="D90" s="67">
        <f t="shared" si="1"/>
        <v>4175513.1811875999</v>
      </c>
      <c r="F90" s="397"/>
      <c r="G90" s="28"/>
    </row>
    <row r="91" spans="1:7">
      <c r="A91" s="23">
        <v>83</v>
      </c>
      <c r="B91" s="24" t="s">
        <v>85</v>
      </c>
      <c r="C91" s="66">
        <f>IIN_SK_koeficienti!M91</f>
        <v>0.16946913</v>
      </c>
      <c r="D91" s="67">
        <f t="shared" si="1"/>
        <v>1920195.0588962401</v>
      </c>
      <c r="F91" s="397"/>
      <c r="G91" s="28"/>
    </row>
    <row r="92" spans="1:7">
      <c r="A92" s="23">
        <v>84</v>
      </c>
      <c r="B92" s="24" t="s">
        <v>86</v>
      </c>
      <c r="C92" s="66">
        <f>IIN_SK_koeficienti!M92</f>
        <v>0.34851179999999998</v>
      </c>
      <c r="D92" s="67">
        <f t="shared" si="1"/>
        <v>3948864.5296463994</v>
      </c>
      <c r="F92" s="397"/>
      <c r="G92" s="28"/>
    </row>
    <row r="93" spans="1:7">
      <c r="A93" s="23">
        <v>85</v>
      </c>
      <c r="B93" s="24" t="s">
        <v>87</v>
      </c>
      <c r="C93" s="66">
        <f>IIN_SK_koeficienti!M93</f>
        <v>0.10814</v>
      </c>
      <c r="D93" s="67">
        <f t="shared" si="1"/>
        <v>1225296.2747200001</v>
      </c>
      <c r="F93" s="397"/>
      <c r="G93" s="28"/>
    </row>
    <row r="94" spans="1:7">
      <c r="A94" s="23">
        <v>86</v>
      </c>
      <c r="B94" s="24" t="s">
        <v>88</v>
      </c>
      <c r="C94" s="66">
        <f>IIN_SK_koeficienti!M94</f>
        <v>0.67982692</v>
      </c>
      <c r="D94" s="67">
        <f t="shared" si="1"/>
        <v>7702879.5314441593</v>
      </c>
      <c r="F94" s="397"/>
      <c r="G94" s="28"/>
    </row>
    <row r="95" spans="1:7">
      <c r="A95" s="23">
        <v>87</v>
      </c>
      <c r="B95" s="24" t="s">
        <v>89</v>
      </c>
      <c r="C95" s="66">
        <f>IIN_SK_koeficienti!M95</f>
        <v>0.11106002</v>
      </c>
      <c r="D95" s="67">
        <f t="shared" si="1"/>
        <v>1258381.99349296</v>
      </c>
      <c r="F95" s="397"/>
      <c r="G95" s="28"/>
    </row>
    <row r="96" spans="1:7">
      <c r="A96" s="23">
        <v>88</v>
      </c>
      <c r="B96" s="24" t="s">
        <v>90</v>
      </c>
      <c r="C96" s="66">
        <f>IIN_SK_koeficienti!M96</f>
        <v>0.15660731999999999</v>
      </c>
      <c r="D96" s="67">
        <f t="shared" si="1"/>
        <v>1774462.41714336</v>
      </c>
      <c r="F96" s="397"/>
      <c r="G96" s="28"/>
    </row>
    <row r="97" spans="1:7">
      <c r="A97" s="23">
        <v>89</v>
      </c>
      <c r="B97" s="24" t="s">
        <v>91</v>
      </c>
      <c r="C97" s="66">
        <f>IIN_SK_koeficienti!M97</f>
        <v>0.32159089000000002</v>
      </c>
      <c r="D97" s="67">
        <f t="shared" si="1"/>
        <v>3643833.1745967204</v>
      </c>
      <c r="F97" s="397"/>
      <c r="G97" s="28"/>
    </row>
    <row r="98" spans="1:7">
      <c r="A98" s="23">
        <v>90</v>
      </c>
      <c r="B98" s="24" t="s">
        <v>92</v>
      </c>
      <c r="C98" s="66">
        <f>IIN_SK_koeficienti!M98</f>
        <v>5.3428120000000003E-2</v>
      </c>
      <c r="D98" s="67">
        <f t="shared" si="1"/>
        <v>605375.22102176002</v>
      </c>
      <c r="F98" s="397"/>
      <c r="G98" s="28"/>
    </row>
    <row r="99" spans="1:7">
      <c r="A99" s="23">
        <v>91</v>
      </c>
      <c r="B99" s="24" t="s">
        <v>93</v>
      </c>
      <c r="C99" s="66">
        <f>IIN_SK_koeficienti!M99</f>
        <v>5.185509E-2</v>
      </c>
      <c r="D99" s="67">
        <f t="shared" si="1"/>
        <v>587551.77179832</v>
      </c>
      <c r="F99" s="397"/>
      <c r="G99" s="28"/>
    </row>
    <row r="100" spans="1:7">
      <c r="A100" s="23">
        <v>92</v>
      </c>
      <c r="B100" s="30" t="s">
        <v>94</v>
      </c>
      <c r="C100" s="66">
        <f>IIN_SK_koeficienti!M100</f>
        <v>0.11230719</v>
      </c>
      <c r="D100" s="67">
        <f t="shared" si="1"/>
        <v>1272513.2377591201</v>
      </c>
      <c r="F100" s="397"/>
      <c r="G100" s="28"/>
    </row>
    <row r="101" spans="1:7">
      <c r="A101" s="23">
        <v>93</v>
      </c>
      <c r="B101" s="30" t="s">
        <v>95</v>
      </c>
      <c r="C101" s="66">
        <f>IIN_SK_koeficienti!M101</f>
        <v>0.17556401999999999</v>
      </c>
      <c r="D101" s="67">
        <f t="shared" si="1"/>
        <v>1989254.1120849596</v>
      </c>
      <c r="F101" s="397"/>
      <c r="G101" s="28"/>
    </row>
    <row r="102" spans="1:7">
      <c r="A102" s="23">
        <v>94</v>
      </c>
      <c r="B102" s="24" t="s">
        <v>96</v>
      </c>
      <c r="C102" s="66">
        <f>IIN_SK_koeficienti!M102</f>
        <v>0.33470475</v>
      </c>
      <c r="D102" s="67">
        <f t="shared" si="1"/>
        <v>3792421.7061780002</v>
      </c>
      <c r="F102" s="397"/>
      <c r="G102" s="28"/>
    </row>
    <row r="103" spans="1:7">
      <c r="A103" s="23">
        <v>95</v>
      </c>
      <c r="B103" s="24" t="s">
        <v>97</v>
      </c>
      <c r="C103" s="66">
        <f>IIN_SK_koeficienti!M103</f>
        <v>0.13362911999999999</v>
      </c>
      <c r="D103" s="67">
        <f t="shared" si="1"/>
        <v>1514104.5212697599</v>
      </c>
      <c r="F103" s="397"/>
      <c r="G103" s="28"/>
    </row>
    <row r="104" spans="1:7">
      <c r="A104" s="23">
        <v>96</v>
      </c>
      <c r="B104" s="24" t="s">
        <v>98</v>
      </c>
      <c r="C104" s="66">
        <f>IIN_SK_koeficienti!M104</f>
        <v>1.25657296</v>
      </c>
      <c r="D104" s="67">
        <f t="shared" si="1"/>
        <v>14237785.896078078</v>
      </c>
      <c r="F104" s="397"/>
      <c r="G104" s="28"/>
    </row>
    <row r="105" spans="1:7">
      <c r="A105" s="23">
        <v>97</v>
      </c>
      <c r="B105" s="24" t="s">
        <v>99</v>
      </c>
      <c r="C105" s="66">
        <f>IIN_SK_koeficienti!M105</f>
        <v>0.95931650999999996</v>
      </c>
      <c r="D105" s="67">
        <f t="shared" si="1"/>
        <v>10869677.695398478</v>
      </c>
      <c r="F105" s="397"/>
      <c r="G105" s="28"/>
    </row>
    <row r="106" spans="1:7">
      <c r="A106" s="23">
        <v>98</v>
      </c>
      <c r="B106" s="24" t="s">
        <v>100</v>
      </c>
      <c r="C106" s="66">
        <f>IIN_SK_koeficienti!M106</f>
        <v>0.33832472000000002</v>
      </c>
      <c r="D106" s="67">
        <f t="shared" si="1"/>
        <v>3833438.3120185602</v>
      </c>
      <c r="F106" s="397"/>
      <c r="G106" s="28"/>
    </row>
    <row r="107" spans="1:7">
      <c r="A107" s="23">
        <v>99</v>
      </c>
      <c r="B107" s="24" t="s">
        <v>101</v>
      </c>
      <c r="C107" s="66">
        <f>IIN_SK_koeficienti!M107</f>
        <v>0.11980038</v>
      </c>
      <c r="D107" s="67">
        <f t="shared" si="1"/>
        <v>1357415.9360462399</v>
      </c>
      <c r="F107" s="397"/>
      <c r="G107" s="28"/>
    </row>
    <row r="108" spans="1:7">
      <c r="A108" s="23">
        <v>100</v>
      </c>
      <c r="B108" s="24" t="s">
        <v>102</v>
      </c>
      <c r="C108" s="66">
        <f>IIN_SK_koeficienti!M108</f>
        <v>0.9281353</v>
      </c>
      <c r="D108" s="67">
        <f t="shared" si="1"/>
        <v>10516374.380674399</v>
      </c>
      <c r="F108" s="397"/>
      <c r="G108" s="28"/>
    </row>
    <row r="109" spans="1:7">
      <c r="A109" s="23">
        <v>101</v>
      </c>
      <c r="B109" s="24" t="s">
        <v>103</v>
      </c>
      <c r="C109" s="66">
        <f>IIN_SK_koeficienti!M109</f>
        <v>0.15971987000000001</v>
      </c>
      <c r="D109" s="67">
        <f t="shared" si="1"/>
        <v>1809729.6255757604</v>
      </c>
      <c r="F109" s="397"/>
      <c r="G109" s="28"/>
    </row>
    <row r="110" spans="1:7">
      <c r="A110" s="23">
        <v>102</v>
      </c>
      <c r="B110" s="24" t="s">
        <v>104</v>
      </c>
      <c r="C110" s="66">
        <f>IIN_SK_koeficienti!M110</f>
        <v>0.15427752</v>
      </c>
      <c r="D110" s="67">
        <f t="shared" si="1"/>
        <v>1748064.2734329598</v>
      </c>
      <c r="F110" s="397"/>
      <c r="G110" s="28"/>
    </row>
    <row r="111" spans="1:7">
      <c r="A111" s="23">
        <v>103</v>
      </c>
      <c r="B111" s="24" t="s">
        <v>105</v>
      </c>
      <c r="C111" s="66">
        <f>IIN_SK_koeficienti!M111</f>
        <v>0.52979712999999995</v>
      </c>
      <c r="D111" s="67">
        <f t="shared" si="1"/>
        <v>6002944.7914402392</v>
      </c>
      <c r="F111" s="397"/>
      <c r="G111" s="28"/>
    </row>
    <row r="112" spans="1:7">
      <c r="A112" s="23">
        <v>104</v>
      </c>
      <c r="B112" s="24" t="s">
        <v>106</v>
      </c>
      <c r="C112" s="66">
        <f>IIN_SK_koeficienti!M112</f>
        <v>0.66341470000000002</v>
      </c>
      <c r="D112" s="67">
        <f t="shared" si="1"/>
        <v>7516918.4437255999</v>
      </c>
      <c r="F112" s="397"/>
      <c r="G112" s="28"/>
    </row>
    <row r="113" spans="1:7">
      <c r="A113" s="23">
        <v>105</v>
      </c>
      <c r="B113" s="24" t="s">
        <v>107</v>
      </c>
      <c r="C113" s="66">
        <f>IIN_SK_koeficienti!M113</f>
        <v>0.11699933999999999</v>
      </c>
      <c r="D113" s="67">
        <f t="shared" si="1"/>
        <v>1325678.33777232</v>
      </c>
      <c r="F113" s="397"/>
      <c r="G113" s="28"/>
    </row>
    <row r="114" spans="1:7">
      <c r="A114" s="23">
        <v>106</v>
      </c>
      <c r="B114" s="24" t="s">
        <v>108</v>
      </c>
      <c r="C114" s="66">
        <f>IIN_SK_koeficienti!M114</f>
        <v>1.1410027</v>
      </c>
      <c r="D114" s="67">
        <f t="shared" si="1"/>
        <v>12928299.9607496</v>
      </c>
      <c r="F114" s="397"/>
      <c r="G114" s="28"/>
    </row>
    <row r="115" spans="1:7">
      <c r="A115" s="23">
        <v>107</v>
      </c>
      <c r="B115" s="24" t="s">
        <v>109</v>
      </c>
      <c r="C115" s="66">
        <f>IIN_SK_koeficienti!M115</f>
        <v>0.13677442000000001</v>
      </c>
      <c r="D115" s="67">
        <f t="shared" si="1"/>
        <v>1549742.8084241601</v>
      </c>
      <c r="F115" s="397"/>
      <c r="G115" s="28"/>
    </row>
    <row r="116" spans="1:7">
      <c r="A116" s="23">
        <v>108</v>
      </c>
      <c r="B116" s="24" t="s">
        <v>110</v>
      </c>
      <c r="C116" s="66">
        <f>IIN_SK_koeficienti!M116</f>
        <v>1.2084845099999999</v>
      </c>
      <c r="D116" s="67">
        <f t="shared" si="1"/>
        <v>13692912.596262479</v>
      </c>
      <c r="F116" s="397"/>
      <c r="G116" s="28"/>
    </row>
    <row r="117" spans="1:7">
      <c r="A117" s="23">
        <v>109</v>
      </c>
      <c r="B117" s="24" t="s">
        <v>111</v>
      </c>
      <c r="C117" s="66">
        <f>IIN_SK_koeficienti!M117</f>
        <v>7.8678650000000003E-2</v>
      </c>
      <c r="D117" s="67">
        <f t="shared" si="1"/>
        <v>891480.08826519991</v>
      </c>
      <c r="F117" s="397"/>
      <c r="G117" s="28"/>
    </row>
    <row r="118" spans="1:7">
      <c r="A118" s="23">
        <v>110</v>
      </c>
      <c r="B118" s="24" t="s">
        <v>112</v>
      </c>
      <c r="C118" s="66">
        <f>IIN_SK_koeficienti!M118</f>
        <v>0.31660746000000001</v>
      </c>
      <c r="D118" s="67">
        <f t="shared" si="1"/>
        <v>3587367.6834340799</v>
      </c>
      <c r="F118" s="397"/>
      <c r="G118" s="28"/>
    </row>
    <row r="119" spans="1:7">
      <c r="A119" s="23">
        <v>111</v>
      </c>
      <c r="B119" s="24" t="s">
        <v>113</v>
      </c>
      <c r="C119" s="66">
        <f>IIN_SK_koeficienti!M119</f>
        <v>9.0817529999999994E-2</v>
      </c>
      <c r="D119" s="67">
        <f t="shared" si="1"/>
        <v>1029021.4646594399</v>
      </c>
      <c r="F119" s="397"/>
      <c r="G119" s="28"/>
    </row>
    <row r="120" spans="1:7">
      <c r="A120" s="23">
        <v>112</v>
      </c>
      <c r="B120" s="24" t="s">
        <v>114</v>
      </c>
      <c r="C120" s="66">
        <f>IIN_SK_koeficienti!M120</f>
        <v>3.9007859999999998E-2</v>
      </c>
      <c r="D120" s="67">
        <f t="shared" si="1"/>
        <v>441984.33089327998</v>
      </c>
      <c r="F120" s="397"/>
      <c r="G120" s="28"/>
    </row>
    <row r="121" spans="1:7">
      <c r="A121" s="23">
        <v>113</v>
      </c>
      <c r="B121" s="24" t="s">
        <v>115</v>
      </c>
      <c r="C121" s="66">
        <f>IIN_SK_koeficienti!M121</f>
        <v>0.13255755</v>
      </c>
      <c r="D121" s="67">
        <f t="shared" si="1"/>
        <v>1501962.9387924001</v>
      </c>
      <c r="F121" s="397"/>
      <c r="G121" s="28"/>
    </row>
    <row r="122" spans="1:7">
      <c r="A122" s="23">
        <v>114</v>
      </c>
      <c r="B122" s="24" t="s">
        <v>116</v>
      </c>
      <c r="C122" s="66">
        <f>IIN_SK_koeficienti!M122</f>
        <v>0.32853107999999998</v>
      </c>
      <c r="D122" s="67">
        <f t="shared" si="1"/>
        <v>3722470.0245398395</v>
      </c>
      <c r="F122" s="397"/>
      <c r="G122" s="28"/>
    </row>
    <row r="123" spans="1:7">
      <c r="A123" s="23">
        <v>115</v>
      </c>
      <c r="B123" s="24" t="s">
        <v>117</v>
      </c>
      <c r="C123" s="66">
        <f>IIN_SK_koeficienti!M123</f>
        <v>0.50285334999999998</v>
      </c>
      <c r="D123" s="67">
        <f t="shared" si="1"/>
        <v>5697654.3044707999</v>
      </c>
      <c r="F123" s="397"/>
      <c r="G123" s="28"/>
    </row>
    <row r="124" spans="1:7">
      <c r="A124" s="23">
        <v>116</v>
      </c>
      <c r="B124" s="24" t="s">
        <v>118</v>
      </c>
      <c r="C124" s="66">
        <f>IIN_SK_koeficienti!M124</f>
        <v>0.13262061999999999</v>
      </c>
      <c r="D124" s="67">
        <f t="shared" si="1"/>
        <v>1502677.5627617601</v>
      </c>
      <c r="F124" s="397"/>
      <c r="G124" s="28"/>
    </row>
    <row r="125" spans="1:7">
      <c r="A125" s="23">
        <v>117</v>
      </c>
      <c r="B125" s="24" t="s">
        <v>119</v>
      </c>
      <c r="C125" s="66">
        <f>IIN_SK_koeficienti!M125</f>
        <v>0.13575997000000001</v>
      </c>
      <c r="D125" s="67">
        <f t="shared" si="1"/>
        <v>1538248.4325605601</v>
      </c>
      <c r="F125" s="397"/>
      <c r="G125" s="28"/>
    </row>
    <row r="126" spans="1:7">
      <c r="A126" s="23">
        <v>118</v>
      </c>
      <c r="B126" s="24" t="s">
        <v>120</v>
      </c>
      <c r="C126" s="66">
        <f>IIN_SK_koeficienti!M126</f>
        <v>0.15547498000000001</v>
      </c>
      <c r="D126" s="67">
        <f t="shared" si="1"/>
        <v>1761632.2711870403</v>
      </c>
      <c r="F126" s="397"/>
      <c r="G126" s="28"/>
    </row>
    <row r="127" spans="1:7">
      <c r="A127" s="27">
        <v>119</v>
      </c>
      <c r="B127" s="25" t="s">
        <v>121</v>
      </c>
      <c r="C127" s="68">
        <f>IIN_SK_koeficienti!M127</f>
        <v>6.6878099999999996E-2</v>
      </c>
      <c r="D127" s="67">
        <f t="shared" si="1"/>
        <v>757772.21000879991</v>
      </c>
      <c r="F127" s="397"/>
      <c r="G127" s="2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28"/>
  <sheetViews>
    <sheetView workbookViewId="0">
      <selection activeCell="L12" sqref="L12"/>
    </sheetView>
  </sheetViews>
  <sheetFormatPr defaultRowHeight="15"/>
  <cols>
    <col min="1" max="1" width="13.140625" style="14" customWidth="1"/>
    <col min="2" max="2" width="18.85546875" style="14" customWidth="1"/>
    <col min="3" max="5" width="16.7109375" style="14" customWidth="1"/>
    <col min="6" max="6" width="14.7109375" style="14" customWidth="1"/>
    <col min="7" max="9" width="16.7109375" style="14" customWidth="1"/>
    <col min="11" max="12" width="17.42578125" customWidth="1"/>
    <col min="13" max="14" width="16.7109375" customWidth="1"/>
    <col min="15" max="15" width="14.7109375" customWidth="1"/>
    <col min="16" max="16" width="18.5703125" customWidth="1"/>
    <col min="17" max="17" width="16.7109375" customWidth="1"/>
  </cols>
  <sheetData>
    <row r="2" spans="1:16">
      <c r="A2" s="424" t="s">
        <v>221</v>
      </c>
      <c r="B2" s="424"/>
      <c r="C2" s="425"/>
      <c r="D2" s="263"/>
      <c r="E2" s="263" t="s">
        <v>222</v>
      </c>
    </row>
    <row r="3" spans="1:16">
      <c r="A3" s="263" t="s">
        <v>223</v>
      </c>
      <c r="B3" s="263"/>
      <c r="C3" s="264"/>
      <c r="D3" s="263"/>
      <c r="E3" s="263"/>
    </row>
    <row r="4" spans="1:16" ht="27" customHeight="1">
      <c r="A4" s="426" t="s">
        <v>224</v>
      </c>
      <c r="B4" s="426"/>
      <c r="C4" s="426"/>
      <c r="D4" s="426"/>
      <c r="E4" s="426"/>
      <c r="F4" s="427"/>
      <c r="G4" s="427"/>
      <c r="H4" s="427"/>
      <c r="I4" s="427"/>
    </row>
    <row r="7" spans="1:16">
      <c r="E7" s="49" t="s">
        <v>225</v>
      </c>
      <c r="I7" s="49" t="s">
        <v>226</v>
      </c>
    </row>
    <row r="8" spans="1:16" ht="86.25">
      <c r="A8" s="343" t="s">
        <v>227</v>
      </c>
      <c r="B8" s="260" t="s">
        <v>228</v>
      </c>
      <c r="C8" s="260" t="s">
        <v>229</v>
      </c>
      <c r="D8" s="260" t="s">
        <v>230</v>
      </c>
      <c r="E8" s="260" t="s">
        <v>231</v>
      </c>
      <c r="F8" s="48"/>
      <c r="G8" s="260" t="s">
        <v>229</v>
      </c>
      <c r="H8" s="260" t="s">
        <v>230</v>
      </c>
      <c r="I8" s="260" t="s">
        <v>231</v>
      </c>
      <c r="K8" s="63" t="s">
        <v>232</v>
      </c>
      <c r="L8" s="63"/>
      <c r="M8" s="54"/>
      <c r="N8" s="54"/>
    </row>
    <row r="9" spans="1:16" ht="15.75">
      <c r="A9" s="58">
        <v>50000</v>
      </c>
      <c r="B9" s="58" t="s">
        <v>2</v>
      </c>
      <c r="C9" s="46">
        <v>31993091.030000001</v>
      </c>
      <c r="D9" s="46">
        <v>31661457.199999999</v>
      </c>
      <c r="E9" s="46">
        <v>1502756.47</v>
      </c>
      <c r="F9" s="58"/>
      <c r="G9" s="46">
        <f>C9/0.702804</f>
        <v>45522067.361597262</v>
      </c>
      <c r="H9" s="46">
        <f>D9/0.702804</f>
        <v>45050194.933438055</v>
      </c>
      <c r="I9" s="46">
        <f>E9/0.702804</f>
        <v>2138229.8194091097</v>
      </c>
      <c r="J9" s="28"/>
      <c r="K9" s="344">
        <f t="shared" ref="K9:K17" si="0">H9-I9</f>
        <v>42911965.114028946</v>
      </c>
      <c r="L9" s="345">
        <f>K9/$K$128*100</f>
        <v>3.2753089193474549</v>
      </c>
      <c r="M9" s="346">
        <f>ROUND(L9,8)</f>
        <v>3.2753089200000001</v>
      </c>
      <c r="N9" s="239"/>
      <c r="O9" s="241"/>
      <c r="P9" s="242"/>
    </row>
    <row r="10" spans="1:16" ht="15.75">
      <c r="A10" s="58">
        <v>110000</v>
      </c>
      <c r="B10" s="58" t="s">
        <v>3</v>
      </c>
      <c r="C10" s="46">
        <v>9050919.6600000001</v>
      </c>
      <c r="D10" s="46">
        <v>9070436.3399999999</v>
      </c>
      <c r="E10" s="46">
        <v>341295.18</v>
      </c>
      <c r="F10" s="58"/>
      <c r="G10" s="46">
        <f t="shared" ref="G10:G17" si="1">C10/0.702804</f>
        <v>12878298.444516538</v>
      </c>
      <c r="H10" s="46">
        <f t="shared" ref="H10:H73" si="2">D10/0.702804</f>
        <v>12906068.178325679</v>
      </c>
      <c r="I10" s="46">
        <f t="shared" ref="I10:I73" si="3">E10/0.702804</f>
        <v>485619.29072685982</v>
      </c>
      <c r="J10" s="28"/>
      <c r="K10" s="51">
        <f>H10-I10</f>
        <v>12420448.88759882</v>
      </c>
      <c r="L10" s="64">
        <f t="shared" ref="L10:L73" si="4">K10/$K$128*100</f>
        <v>0.94800615436164359</v>
      </c>
      <c r="M10" s="53">
        <f t="shared" ref="M10:M73" si="5">ROUND(L10,8)</f>
        <v>0.94800614999999999</v>
      </c>
      <c r="N10" s="239"/>
      <c r="O10" s="241"/>
      <c r="P10" s="242"/>
    </row>
    <row r="11" spans="1:16" ht="15.75">
      <c r="A11" s="58">
        <v>90000</v>
      </c>
      <c r="B11" s="58" t="s">
        <v>4</v>
      </c>
      <c r="C11" s="46">
        <v>28321616.52</v>
      </c>
      <c r="D11" s="46">
        <v>27797310.289999999</v>
      </c>
      <c r="E11" s="46">
        <v>1265837.83</v>
      </c>
      <c r="F11" s="58"/>
      <c r="G11" s="46">
        <f t="shared" si="1"/>
        <v>40298029.777861252</v>
      </c>
      <c r="H11" s="46">
        <f t="shared" si="2"/>
        <v>39552009.22305508</v>
      </c>
      <c r="I11" s="46">
        <f t="shared" si="3"/>
        <v>1801124.9651396407</v>
      </c>
      <c r="J11" s="28"/>
      <c r="K11" s="51">
        <f t="shared" si="0"/>
        <v>37750884.257915437</v>
      </c>
      <c r="L11" s="64">
        <f t="shared" si="4"/>
        <v>2.8813830267302558</v>
      </c>
      <c r="M11" s="53">
        <f t="shared" si="5"/>
        <v>2.8813830299999998</v>
      </c>
      <c r="N11" s="239"/>
      <c r="O11" s="241"/>
      <c r="P11" s="242"/>
    </row>
    <row r="12" spans="1:16" ht="15.75">
      <c r="A12" s="58">
        <v>130000</v>
      </c>
      <c r="B12" s="58" t="s">
        <v>5</v>
      </c>
      <c r="C12" s="46">
        <v>36126554.210000001</v>
      </c>
      <c r="D12" s="46">
        <v>35337590.789999999</v>
      </c>
      <c r="E12" s="46">
        <v>1166473.96</v>
      </c>
      <c r="F12" s="58"/>
      <c r="G12" s="46">
        <f t="shared" si="1"/>
        <v>51403455.600708023</v>
      </c>
      <c r="H12" s="46">
        <f t="shared" si="2"/>
        <v>50280861.790769547</v>
      </c>
      <c r="I12" s="46">
        <f t="shared" si="3"/>
        <v>1659742.9155212548</v>
      </c>
      <c r="J12" s="28"/>
      <c r="K12" s="51">
        <f t="shared" si="0"/>
        <v>48621118.875248291</v>
      </c>
      <c r="L12" s="64">
        <f t="shared" si="4"/>
        <v>3.711067155689201</v>
      </c>
      <c r="M12" s="53">
        <f t="shared" si="5"/>
        <v>3.7110671599999998</v>
      </c>
      <c r="N12" s="239"/>
      <c r="O12" s="241"/>
      <c r="P12" s="242"/>
    </row>
    <row r="13" spans="1:16" ht="15.75">
      <c r="A13" s="58">
        <v>170000</v>
      </c>
      <c r="B13" s="58" t="s">
        <v>6</v>
      </c>
      <c r="C13" s="46">
        <v>30563180.719999999</v>
      </c>
      <c r="D13" s="46">
        <v>28806484.899999999</v>
      </c>
      <c r="E13" s="46">
        <v>1201644.78</v>
      </c>
      <c r="F13" s="58"/>
      <c r="G13" s="46">
        <f t="shared" si="1"/>
        <v>43487488.289765</v>
      </c>
      <c r="H13" s="46">
        <f t="shared" si="2"/>
        <v>40987935.32763046</v>
      </c>
      <c r="I13" s="46">
        <f t="shared" si="3"/>
        <v>1709786.4838560964</v>
      </c>
      <c r="J13" s="28"/>
      <c r="K13" s="51">
        <f t="shared" si="0"/>
        <v>39278148.843774363</v>
      </c>
      <c r="L13" s="64">
        <f t="shared" si="4"/>
        <v>2.9979533890283894</v>
      </c>
      <c r="M13" s="53">
        <f t="shared" si="5"/>
        <v>2.9979533900000002</v>
      </c>
      <c r="N13" s="239"/>
      <c r="O13" s="241"/>
      <c r="P13" s="242"/>
    </row>
    <row r="14" spans="1:16" ht="15.75">
      <c r="A14" s="58">
        <v>210000</v>
      </c>
      <c r="B14" s="58" t="s">
        <v>7</v>
      </c>
      <c r="C14" s="46">
        <v>11034916.24</v>
      </c>
      <c r="D14" s="46">
        <v>10838070.42</v>
      </c>
      <c r="E14" s="46">
        <v>559792.99</v>
      </c>
      <c r="F14" s="58"/>
      <c r="G14" s="46">
        <f t="shared" si="1"/>
        <v>15701271.250590492</v>
      </c>
      <c r="H14" s="46">
        <f t="shared" si="2"/>
        <v>15421184.882271586</v>
      </c>
      <c r="I14" s="46">
        <f t="shared" si="3"/>
        <v>796513.66526086931</v>
      </c>
      <c r="J14" s="28"/>
      <c r="K14" s="51">
        <f t="shared" si="0"/>
        <v>14624671.217010716</v>
      </c>
      <c r="L14" s="64">
        <f t="shared" si="4"/>
        <v>1.1162461554094487</v>
      </c>
      <c r="M14" s="53">
        <f t="shared" si="5"/>
        <v>1.11624616</v>
      </c>
      <c r="N14" s="239"/>
      <c r="O14" s="241"/>
      <c r="P14" s="242"/>
    </row>
    <row r="15" spans="1:16" ht="15.75">
      <c r="A15" s="58">
        <v>10000</v>
      </c>
      <c r="B15" s="58" t="s">
        <v>8</v>
      </c>
      <c r="C15" s="46">
        <v>397426805.34000003</v>
      </c>
      <c r="D15" s="46">
        <v>386583840.20999998</v>
      </c>
      <c r="E15" s="46">
        <v>12940727.299999999</v>
      </c>
      <c r="F15" s="58"/>
      <c r="G15" s="46">
        <f t="shared" si="1"/>
        <v>565487398.10814965</v>
      </c>
      <c r="H15" s="46">
        <f t="shared" si="2"/>
        <v>550059248.68099785</v>
      </c>
      <c r="I15" s="46">
        <f t="shared" si="3"/>
        <v>18412996.084256776</v>
      </c>
      <c r="J15" s="28"/>
      <c r="K15" s="344">
        <f>H15-I15</f>
        <v>531646252.59674108</v>
      </c>
      <c r="L15" s="64">
        <f t="shared" si="4"/>
        <v>40.578559113772251</v>
      </c>
      <c r="M15" s="53">
        <f t="shared" si="5"/>
        <v>40.57855911</v>
      </c>
      <c r="N15" s="239"/>
      <c r="O15" s="241"/>
      <c r="P15" s="242"/>
    </row>
    <row r="16" spans="1:16" ht="15.75">
      <c r="A16" s="58">
        <v>250000</v>
      </c>
      <c r="B16" s="58" t="s">
        <v>233</v>
      </c>
      <c r="C16" s="46">
        <v>12891179</v>
      </c>
      <c r="D16" s="46">
        <v>12685301.060000001</v>
      </c>
      <c r="E16" s="46">
        <v>499025.46</v>
      </c>
      <c r="F16" s="58"/>
      <c r="G16" s="46">
        <f t="shared" si="1"/>
        <v>18342495.204921998</v>
      </c>
      <c r="H16" s="46">
        <f t="shared" si="2"/>
        <v>18049557.287664842</v>
      </c>
      <c r="I16" s="46">
        <f t="shared" si="3"/>
        <v>710049.2598220841</v>
      </c>
      <c r="J16" s="28"/>
      <c r="K16" s="51">
        <f t="shared" si="0"/>
        <v>17339508.027842756</v>
      </c>
      <c r="L16" s="64">
        <f t="shared" si="4"/>
        <v>1.3234594395707</v>
      </c>
      <c r="M16" s="53">
        <f t="shared" si="5"/>
        <v>1.3234594399999999</v>
      </c>
      <c r="N16" s="239"/>
      <c r="O16" s="241"/>
      <c r="P16" s="242"/>
    </row>
    <row r="17" spans="1:16" ht="16.5" thickBot="1">
      <c r="A17" s="59">
        <v>270000</v>
      </c>
      <c r="B17" s="59" t="s">
        <v>10</v>
      </c>
      <c r="C17" s="60">
        <v>22192990.920000002</v>
      </c>
      <c r="D17" s="60">
        <v>21552468.620000001</v>
      </c>
      <c r="E17" s="60">
        <v>768380.45000000007</v>
      </c>
      <c r="F17" s="59"/>
      <c r="G17" s="60">
        <f t="shared" si="1"/>
        <v>31577781.173698504</v>
      </c>
      <c r="H17" s="60">
        <f t="shared" si="2"/>
        <v>30666400.048946794</v>
      </c>
      <c r="I17" s="60">
        <f t="shared" si="3"/>
        <v>1093306.8821463739</v>
      </c>
      <c r="J17" s="61"/>
      <c r="K17" s="62">
        <f t="shared" si="0"/>
        <v>29573093.166800421</v>
      </c>
      <c r="L17" s="221">
        <f t="shared" si="4"/>
        <v>2.2572029867317474</v>
      </c>
      <c r="M17" s="222">
        <f t="shared" si="5"/>
        <v>2.2572029900000001</v>
      </c>
      <c r="N17" s="239"/>
      <c r="O17" s="241"/>
      <c r="P17" s="242"/>
    </row>
    <row r="18" spans="1:16" ht="15.75">
      <c r="A18" s="14">
        <v>604300</v>
      </c>
      <c r="B18" s="14" t="s">
        <v>234</v>
      </c>
      <c r="C18" s="46">
        <v>757655.3</v>
      </c>
      <c r="D18" s="46">
        <v>765060.07</v>
      </c>
      <c r="E18" s="46">
        <v>35258.25</v>
      </c>
      <c r="G18" s="46">
        <f>C18/0.702804</f>
        <v>1078046.3685465651</v>
      </c>
      <c r="H18" s="46">
        <f t="shared" si="2"/>
        <v>1088582.4070437846</v>
      </c>
      <c r="I18" s="46">
        <f t="shared" si="3"/>
        <v>50167.970017245207</v>
      </c>
      <c r="K18" s="57">
        <f t="shared" ref="K18:K49" si="6">H18-I18</f>
        <v>1038414.4370265395</v>
      </c>
      <c r="L18" s="219">
        <f t="shared" si="4"/>
        <v>7.9258268842604951E-2</v>
      </c>
      <c r="M18" s="220">
        <f t="shared" si="5"/>
        <v>7.9258270000000006E-2</v>
      </c>
      <c r="N18" s="239"/>
      <c r="O18" s="241"/>
      <c r="P18" s="242"/>
    </row>
    <row r="19" spans="1:16" ht="15.75">
      <c r="A19" s="14">
        <v>320200</v>
      </c>
      <c r="B19" s="14" t="s">
        <v>235</v>
      </c>
      <c r="C19" s="46">
        <v>4087982.64</v>
      </c>
      <c r="D19" s="46">
        <v>4099715.92</v>
      </c>
      <c r="E19" s="46">
        <v>180323.15000000002</v>
      </c>
      <c r="G19" s="46">
        <f t="shared" ref="G19:G82" si="7">C19/0.702804</f>
        <v>5816675.2608124036</v>
      </c>
      <c r="H19" s="46">
        <f t="shared" si="2"/>
        <v>5833370.2141706645</v>
      </c>
      <c r="I19" s="46">
        <f t="shared" si="3"/>
        <v>256576.72693951661</v>
      </c>
      <c r="K19" s="51">
        <f t="shared" si="6"/>
        <v>5576793.4872311484</v>
      </c>
      <c r="L19" s="64">
        <f t="shared" si="4"/>
        <v>0.4256556743917439</v>
      </c>
      <c r="M19" s="53">
        <f t="shared" si="5"/>
        <v>0.42565566999999999</v>
      </c>
      <c r="N19" s="239"/>
      <c r="O19" s="241"/>
      <c r="P19" s="242"/>
    </row>
    <row r="20" spans="1:16" ht="15.75">
      <c r="A20" s="14">
        <v>640600</v>
      </c>
      <c r="B20" s="14" t="s">
        <v>236</v>
      </c>
      <c r="C20" s="46">
        <v>2976619.73</v>
      </c>
      <c r="D20" s="46">
        <v>2946666.24</v>
      </c>
      <c r="E20" s="46">
        <v>124319.12</v>
      </c>
      <c r="G20" s="46">
        <f t="shared" si="7"/>
        <v>4235348.3047905248</v>
      </c>
      <c r="H20" s="46">
        <f t="shared" si="2"/>
        <v>4192728.3282394526</v>
      </c>
      <c r="I20" s="46">
        <f t="shared" si="3"/>
        <v>176890.17137068088</v>
      </c>
      <c r="K20" s="51">
        <f t="shared" si="6"/>
        <v>4015838.1568687716</v>
      </c>
      <c r="L20" s="64">
        <f t="shared" si="4"/>
        <v>0.30651382426548596</v>
      </c>
      <c r="M20" s="53">
        <f t="shared" si="5"/>
        <v>0.30651381999999999</v>
      </c>
      <c r="N20" s="239"/>
      <c r="O20" s="241"/>
      <c r="P20" s="242"/>
    </row>
    <row r="21" spans="1:16" ht="15.75">
      <c r="A21" s="14">
        <v>560800</v>
      </c>
      <c r="B21" s="14" t="s">
        <v>237</v>
      </c>
      <c r="C21" s="46">
        <v>945588.79</v>
      </c>
      <c r="D21" s="46">
        <v>945798.18</v>
      </c>
      <c r="E21" s="46">
        <v>33449.519999999997</v>
      </c>
      <c r="G21" s="46">
        <f t="shared" si="7"/>
        <v>1345451.633741413</v>
      </c>
      <c r="H21" s="46">
        <f t="shared" si="2"/>
        <v>1345749.5688698415</v>
      </c>
      <c r="I21" s="46">
        <f t="shared" si="3"/>
        <v>47594.379087199275</v>
      </c>
      <c r="K21" s="51">
        <f t="shared" si="6"/>
        <v>1298155.1897826423</v>
      </c>
      <c r="L21" s="64">
        <f t="shared" si="4"/>
        <v>9.9083303700818928E-2</v>
      </c>
      <c r="M21" s="53">
        <f t="shared" si="5"/>
        <v>9.9083299999999999E-2</v>
      </c>
      <c r="N21" s="239"/>
      <c r="O21" s="241"/>
      <c r="P21" s="242"/>
    </row>
    <row r="22" spans="1:16" ht="15.75">
      <c r="A22" s="14">
        <v>661000</v>
      </c>
      <c r="B22" s="14" t="s">
        <v>238</v>
      </c>
      <c r="C22" s="46">
        <v>1495975.16</v>
      </c>
      <c r="D22" s="46">
        <v>1486170.48</v>
      </c>
      <c r="E22" s="46">
        <v>78266.25</v>
      </c>
      <c r="G22" s="46">
        <f t="shared" si="7"/>
        <v>2128580.8845709474</v>
      </c>
      <c r="H22" s="46">
        <f t="shared" si="2"/>
        <v>2114630.0817866717</v>
      </c>
      <c r="I22" s="46">
        <f t="shared" si="3"/>
        <v>111362.84084894224</v>
      </c>
      <c r="K22" s="51">
        <f t="shared" si="6"/>
        <v>2003267.2409377294</v>
      </c>
      <c r="L22" s="64">
        <f t="shared" si="4"/>
        <v>0.15290185487065611</v>
      </c>
      <c r="M22" s="53">
        <f t="shared" si="5"/>
        <v>0.15290185000000001</v>
      </c>
      <c r="N22" s="239"/>
      <c r="O22" s="241"/>
      <c r="P22" s="242"/>
    </row>
    <row r="23" spans="1:16" ht="15.75">
      <c r="A23" s="14">
        <v>624200</v>
      </c>
      <c r="B23" s="14" t="s">
        <v>239</v>
      </c>
      <c r="C23" s="46">
        <v>527555.26</v>
      </c>
      <c r="D23" s="46">
        <v>518554.12</v>
      </c>
      <c r="E23" s="46">
        <v>14541.84</v>
      </c>
      <c r="G23" s="46">
        <f t="shared" si="7"/>
        <v>750643.50800507679</v>
      </c>
      <c r="H23" s="46">
        <f t="shared" si="2"/>
        <v>737836.03963551717</v>
      </c>
      <c r="I23" s="46">
        <f t="shared" si="3"/>
        <v>20691.174210733006</v>
      </c>
      <c r="K23" s="51">
        <f t="shared" si="6"/>
        <v>717144.86542478413</v>
      </c>
      <c r="L23" s="64">
        <f t="shared" si="4"/>
        <v>5.4736970631580881E-2</v>
      </c>
      <c r="M23" s="53">
        <f t="shared" si="5"/>
        <v>5.4736970000000003E-2</v>
      </c>
      <c r="N23" s="239"/>
      <c r="O23" s="241"/>
      <c r="P23" s="242"/>
    </row>
    <row r="24" spans="1:16" ht="15.75">
      <c r="A24" s="14">
        <v>360200</v>
      </c>
      <c r="B24" s="14" t="s">
        <v>240</v>
      </c>
      <c r="C24" s="46">
        <v>5577903.7999999998</v>
      </c>
      <c r="D24" s="46">
        <v>5491425.0300000003</v>
      </c>
      <c r="E24" s="46">
        <v>274945.88</v>
      </c>
      <c r="G24" s="46">
        <f t="shared" si="7"/>
        <v>7936642.0794417793</v>
      </c>
      <c r="H24" s="46">
        <f t="shared" si="2"/>
        <v>7813593.875390579</v>
      </c>
      <c r="I24" s="46">
        <f t="shared" si="3"/>
        <v>391212.74210163858</v>
      </c>
      <c r="K24" s="51">
        <f t="shared" si="6"/>
        <v>7422381.1332889404</v>
      </c>
      <c r="L24" s="64">
        <f t="shared" si="4"/>
        <v>0.56652243876638086</v>
      </c>
      <c r="M24" s="53">
        <f t="shared" si="5"/>
        <v>0.56652243999999996</v>
      </c>
      <c r="N24" s="239"/>
      <c r="O24" s="241"/>
      <c r="P24" s="242"/>
    </row>
    <row r="25" spans="1:16" ht="15.75">
      <c r="A25" s="14">
        <v>424701</v>
      </c>
      <c r="B25" s="14" t="s">
        <v>241</v>
      </c>
      <c r="C25" s="46">
        <v>2101419.5499999998</v>
      </c>
      <c r="D25" s="46">
        <v>2076805.84</v>
      </c>
      <c r="E25" s="46">
        <v>92000.01</v>
      </c>
      <c r="G25" s="46">
        <f t="shared" si="7"/>
        <v>2990050.6400077404</v>
      </c>
      <c r="H25" s="46">
        <f t="shared" si="2"/>
        <v>2955028.485893649</v>
      </c>
      <c r="I25" s="46">
        <f t="shared" si="3"/>
        <v>130904.22080693906</v>
      </c>
      <c r="K25" s="51">
        <f t="shared" si="6"/>
        <v>2824124.26508671</v>
      </c>
      <c r="L25" s="64">
        <f t="shared" si="4"/>
        <v>0.2155547845502902</v>
      </c>
      <c r="M25" s="53">
        <f t="shared" si="5"/>
        <v>0.21555478</v>
      </c>
      <c r="N25" s="239"/>
      <c r="O25" s="241"/>
      <c r="P25" s="242"/>
    </row>
    <row r="26" spans="1:16" ht="15.75">
      <c r="A26" s="14">
        <v>360800</v>
      </c>
      <c r="B26" s="14" t="s">
        <v>242</v>
      </c>
      <c r="C26" s="46">
        <v>1082266.73</v>
      </c>
      <c r="D26" s="46">
        <v>1064654.46</v>
      </c>
      <c r="E26" s="46">
        <v>52238.01</v>
      </c>
      <c r="G26" s="46">
        <f t="shared" si="7"/>
        <v>1539926.8217027793</v>
      </c>
      <c r="H26" s="46">
        <f t="shared" si="2"/>
        <v>1514866.8191985248</v>
      </c>
      <c r="I26" s="46">
        <f t="shared" si="3"/>
        <v>74327.991872556217</v>
      </c>
      <c r="K26" s="51">
        <f t="shared" si="6"/>
        <v>1440538.8273259685</v>
      </c>
      <c r="L26" s="64">
        <f t="shared" si="4"/>
        <v>0.10995091129640606</v>
      </c>
      <c r="M26" s="53">
        <f t="shared" si="5"/>
        <v>0.10995091</v>
      </c>
      <c r="N26" s="239"/>
      <c r="O26" s="241"/>
      <c r="P26" s="242"/>
    </row>
    <row r="27" spans="1:16" ht="15.75">
      <c r="A27" s="14">
        <v>460800</v>
      </c>
      <c r="B27" s="14" t="s">
        <v>243</v>
      </c>
      <c r="C27" s="46">
        <v>2547339.4300000002</v>
      </c>
      <c r="D27" s="46">
        <v>2518285.06</v>
      </c>
      <c r="E27" s="46">
        <v>110536.28</v>
      </c>
      <c r="G27" s="46">
        <f t="shared" si="7"/>
        <v>3624537.467060518</v>
      </c>
      <c r="H27" s="46">
        <f t="shared" si="2"/>
        <v>3583196.8230118216</v>
      </c>
      <c r="I27" s="46">
        <f t="shared" si="3"/>
        <v>157278.9568642182</v>
      </c>
      <c r="K27" s="51">
        <f t="shared" si="6"/>
        <v>3425917.8661476034</v>
      </c>
      <c r="L27" s="64">
        <f t="shared" si="4"/>
        <v>0.26148742697119348</v>
      </c>
      <c r="M27" s="53">
        <f t="shared" si="5"/>
        <v>0.26148743000000002</v>
      </c>
      <c r="N27" s="239"/>
      <c r="O27" s="241"/>
      <c r="P27" s="242"/>
    </row>
    <row r="28" spans="1:16" ht="15.75">
      <c r="A28" s="14" t="s">
        <v>244</v>
      </c>
      <c r="B28" s="14" t="s">
        <v>245</v>
      </c>
      <c r="C28" s="46">
        <v>6420602.8799999999</v>
      </c>
      <c r="D28" s="46">
        <v>6358206.6500000004</v>
      </c>
      <c r="E28" s="46">
        <v>188666.68</v>
      </c>
      <c r="G28" s="46">
        <f t="shared" si="7"/>
        <v>9135694.8452200051</v>
      </c>
      <c r="H28" s="46">
        <f t="shared" si="2"/>
        <v>9046913.008463243</v>
      </c>
      <c r="I28" s="46">
        <f t="shared" si="3"/>
        <v>268448.50057768595</v>
      </c>
      <c r="K28" s="51">
        <f t="shared" si="6"/>
        <v>8778464.5078855567</v>
      </c>
      <c r="L28" s="64">
        <f t="shared" si="4"/>
        <v>0.67002718296517383</v>
      </c>
      <c r="M28" s="53">
        <f t="shared" si="5"/>
        <v>0.67002717999999994</v>
      </c>
      <c r="N28" s="239"/>
      <c r="O28" s="241"/>
      <c r="P28" s="242"/>
    </row>
    <row r="29" spans="1:16" ht="15.75">
      <c r="A29" s="14" t="s">
        <v>246</v>
      </c>
      <c r="B29" s="14" t="s">
        <v>247</v>
      </c>
      <c r="C29" s="46">
        <v>8466135.8800000008</v>
      </c>
      <c r="D29" s="46">
        <v>7790822.2400000002</v>
      </c>
      <c r="E29" s="46">
        <v>191233.28</v>
      </c>
      <c r="G29" s="46">
        <f t="shared" si="7"/>
        <v>12046226.088639224</v>
      </c>
      <c r="H29" s="46">
        <f t="shared" si="2"/>
        <v>11085341.346947372</v>
      </c>
      <c r="I29" s="46">
        <f t="shared" si="3"/>
        <v>272100.4433668562</v>
      </c>
      <c r="K29" s="51">
        <f t="shared" si="6"/>
        <v>10813240.903580517</v>
      </c>
      <c r="L29" s="64">
        <f t="shared" si="4"/>
        <v>0.82533401312286747</v>
      </c>
      <c r="M29" s="53">
        <f t="shared" si="5"/>
        <v>0.82533400999999995</v>
      </c>
      <c r="N29" s="239"/>
      <c r="O29" s="241"/>
      <c r="P29" s="242"/>
    </row>
    <row r="30" spans="1:16" ht="15.75">
      <c r="A30" s="14" t="s">
        <v>248</v>
      </c>
      <c r="B30" s="14" t="s">
        <v>249</v>
      </c>
      <c r="C30" s="46">
        <v>2798604.94</v>
      </c>
      <c r="D30" s="46">
        <v>2682501.64</v>
      </c>
      <c r="E30" s="46">
        <v>79971.09</v>
      </c>
      <c r="G30" s="46">
        <f t="shared" si="7"/>
        <v>3982056.0782238008</v>
      </c>
      <c r="H30" s="46">
        <f t="shared" si="2"/>
        <v>3816855.9655323536</v>
      </c>
      <c r="I30" s="46">
        <f t="shared" si="3"/>
        <v>113788.60962658151</v>
      </c>
      <c r="K30" s="51">
        <f t="shared" si="6"/>
        <v>3703067.3559057722</v>
      </c>
      <c r="L30" s="64">
        <f t="shared" si="4"/>
        <v>0.28264120525623315</v>
      </c>
      <c r="M30" s="53">
        <f t="shared" si="5"/>
        <v>0.28264120999999998</v>
      </c>
      <c r="N30" s="239"/>
      <c r="O30" s="241"/>
      <c r="P30" s="242"/>
    </row>
    <row r="31" spans="1:16" ht="15.75">
      <c r="A31" s="14">
        <v>384400</v>
      </c>
      <c r="B31" s="14" t="s">
        <v>250</v>
      </c>
      <c r="C31" s="46">
        <v>328094.53000000003</v>
      </c>
      <c r="D31" s="46">
        <v>298398.73</v>
      </c>
      <c r="E31" s="46">
        <v>13596.57</v>
      </c>
      <c r="G31" s="46">
        <f t="shared" si="7"/>
        <v>466836.45795982954</v>
      </c>
      <c r="H31" s="46">
        <f t="shared" si="2"/>
        <v>424583.14124563889</v>
      </c>
      <c r="I31" s="46">
        <f t="shared" si="3"/>
        <v>19346.176174296106</v>
      </c>
      <c r="K31" s="51">
        <f t="shared" si="6"/>
        <v>405236.96507134277</v>
      </c>
      <c r="L31" s="64">
        <f t="shared" si="4"/>
        <v>3.0930213580769899E-2</v>
      </c>
      <c r="M31" s="53">
        <f t="shared" si="5"/>
        <v>3.093021E-2</v>
      </c>
      <c r="N31" s="239"/>
      <c r="O31" s="241"/>
      <c r="P31" s="242"/>
    </row>
    <row r="32" spans="1:16" ht="15.75">
      <c r="A32" s="14">
        <v>380200</v>
      </c>
      <c r="B32" s="14" t="s">
        <v>251</v>
      </c>
      <c r="C32" s="46">
        <v>4114814.9</v>
      </c>
      <c r="D32" s="46">
        <v>4139945.28</v>
      </c>
      <c r="E32" s="46">
        <v>195201.06999999998</v>
      </c>
      <c r="G32" s="46">
        <f t="shared" si="7"/>
        <v>5854854.1271819742</v>
      </c>
      <c r="H32" s="46">
        <f t="shared" si="2"/>
        <v>5890611.4364744648</v>
      </c>
      <c r="I32" s="46">
        <f t="shared" si="3"/>
        <v>277746.09990836703</v>
      </c>
      <c r="K32" s="51">
        <f t="shared" si="6"/>
        <v>5612865.336566098</v>
      </c>
      <c r="L32" s="64">
        <f t="shared" si="4"/>
        <v>0.42840890299710305</v>
      </c>
      <c r="M32" s="53">
        <f t="shared" si="5"/>
        <v>0.42840889999999998</v>
      </c>
      <c r="N32" s="239"/>
      <c r="O32" s="241"/>
      <c r="P32" s="242"/>
    </row>
    <row r="33" spans="1:16" ht="15.75">
      <c r="A33" s="14">
        <v>400200</v>
      </c>
      <c r="B33" s="14" t="s">
        <v>252</v>
      </c>
      <c r="C33" s="46">
        <v>9789597.9900000002</v>
      </c>
      <c r="D33" s="46">
        <v>9458727.3399999999</v>
      </c>
      <c r="E33" s="46">
        <v>500827.02999999997</v>
      </c>
      <c r="G33" s="46">
        <f t="shared" si="7"/>
        <v>13929343.017398877</v>
      </c>
      <c r="H33" s="46">
        <f t="shared" si="2"/>
        <v>13458556.496548112</v>
      </c>
      <c r="I33" s="46">
        <f t="shared" si="3"/>
        <v>712612.66298996587</v>
      </c>
      <c r="K33" s="51">
        <f t="shared" si="6"/>
        <v>12745943.833558146</v>
      </c>
      <c r="L33" s="64">
        <f t="shared" si="4"/>
        <v>0.97284995950713604</v>
      </c>
      <c r="M33" s="53">
        <f t="shared" si="5"/>
        <v>0.97284996000000001</v>
      </c>
      <c r="N33" s="239"/>
      <c r="O33" s="241"/>
      <c r="P33" s="242"/>
    </row>
    <row r="34" spans="1:16" ht="15.75">
      <c r="A34" s="14">
        <v>964700</v>
      </c>
      <c r="B34" s="14" t="s">
        <v>253</v>
      </c>
      <c r="C34" s="46">
        <v>1336877.3400000001</v>
      </c>
      <c r="D34" s="46">
        <v>1316165.82</v>
      </c>
      <c r="E34" s="46">
        <v>55861.39</v>
      </c>
      <c r="G34" s="46">
        <f t="shared" si="7"/>
        <v>1902205.0813598102</v>
      </c>
      <c r="H34" s="46">
        <f t="shared" si="2"/>
        <v>1872735.2433964522</v>
      </c>
      <c r="I34" s="46">
        <f t="shared" si="3"/>
        <v>79483.59713376702</v>
      </c>
      <c r="K34" s="51">
        <f t="shared" si="6"/>
        <v>1793251.6462626851</v>
      </c>
      <c r="L34" s="64">
        <f t="shared" si="4"/>
        <v>0.13687215432878203</v>
      </c>
      <c r="M34" s="53">
        <f t="shared" si="5"/>
        <v>0.13687215</v>
      </c>
      <c r="N34" s="239"/>
      <c r="O34" s="241"/>
      <c r="P34" s="242"/>
    </row>
    <row r="35" spans="1:16" ht="15.75">
      <c r="A35" s="14">
        <v>840601</v>
      </c>
      <c r="B35" s="14" t="s">
        <v>254</v>
      </c>
      <c r="C35" s="46">
        <v>2242332.16</v>
      </c>
      <c r="D35" s="46">
        <v>2178453.19</v>
      </c>
      <c r="E35" s="46">
        <v>104637.02</v>
      </c>
      <c r="G35" s="46">
        <f t="shared" si="7"/>
        <v>3190551.2205394395</v>
      </c>
      <c r="H35" s="46">
        <f t="shared" si="2"/>
        <v>3099659.6348341787</v>
      </c>
      <c r="I35" s="46">
        <f t="shared" si="3"/>
        <v>148885.06610662432</v>
      </c>
      <c r="K35" s="51">
        <f t="shared" si="6"/>
        <v>2950774.5687275543</v>
      </c>
      <c r="L35" s="64">
        <f t="shared" si="4"/>
        <v>0.22522152593700209</v>
      </c>
      <c r="M35" s="53">
        <f t="shared" si="5"/>
        <v>0.22522153</v>
      </c>
      <c r="N35" s="239"/>
      <c r="O35" s="241"/>
      <c r="P35" s="242"/>
    </row>
    <row r="36" spans="1:16" ht="15.75">
      <c r="A36" s="14">
        <v>967101</v>
      </c>
      <c r="B36" s="14" t="s">
        <v>255</v>
      </c>
      <c r="C36" s="46">
        <v>2769817.07</v>
      </c>
      <c r="D36" s="46">
        <v>2730834.03</v>
      </c>
      <c r="E36" s="46">
        <v>111017.11</v>
      </c>
      <c r="G36" s="46">
        <f t="shared" si="7"/>
        <v>3941094.6295126379</v>
      </c>
      <c r="H36" s="46">
        <f t="shared" si="2"/>
        <v>3885626.7608038653</v>
      </c>
      <c r="I36" s="46">
        <f t="shared" si="3"/>
        <v>157963.11631692477</v>
      </c>
      <c r="K36" s="51">
        <f t="shared" si="6"/>
        <v>3727663.6444869405</v>
      </c>
      <c r="L36" s="64">
        <f t="shared" si="4"/>
        <v>0.28451854746507105</v>
      </c>
      <c r="M36" s="53">
        <f t="shared" si="5"/>
        <v>0.28451854999999998</v>
      </c>
      <c r="N36" s="239"/>
      <c r="O36" s="241"/>
      <c r="P36" s="242"/>
    </row>
    <row r="37" spans="1:16" ht="15.75">
      <c r="A37" s="14" t="s">
        <v>256</v>
      </c>
      <c r="B37" s="14" t="s">
        <v>257</v>
      </c>
      <c r="C37" s="46">
        <v>4374568.83</v>
      </c>
      <c r="D37" s="46">
        <v>4322087.93</v>
      </c>
      <c r="E37" s="46">
        <v>123444.78</v>
      </c>
      <c r="G37" s="46">
        <f t="shared" si="7"/>
        <v>6224450.6718800692</v>
      </c>
      <c r="H37" s="46">
        <f t="shared" si="2"/>
        <v>6149777.0786734279</v>
      </c>
      <c r="I37" s="46">
        <f t="shared" si="3"/>
        <v>175646.09763177217</v>
      </c>
      <c r="K37" s="51">
        <f t="shared" si="6"/>
        <v>5974130.9810416559</v>
      </c>
      <c r="L37" s="64">
        <f t="shared" si="4"/>
        <v>0.45598295103849112</v>
      </c>
      <c r="M37" s="53">
        <f t="shared" si="5"/>
        <v>0.45598295</v>
      </c>
      <c r="N37" s="239"/>
      <c r="O37" s="241"/>
      <c r="P37" s="242"/>
    </row>
    <row r="38" spans="1:16" ht="15.75">
      <c r="A38" s="14">
        <v>420200</v>
      </c>
      <c r="B38" s="14" t="s">
        <v>258</v>
      </c>
      <c r="C38" s="46">
        <v>8036112.3600000003</v>
      </c>
      <c r="D38" s="46">
        <v>7939423.3600000003</v>
      </c>
      <c r="E38" s="46">
        <v>380850.35</v>
      </c>
      <c r="G38" s="46">
        <f t="shared" si="7"/>
        <v>11434357.744122118</v>
      </c>
      <c r="H38" s="46">
        <f t="shared" si="2"/>
        <v>11296781.691623839</v>
      </c>
      <c r="I38" s="46">
        <f t="shared" si="3"/>
        <v>541901.22708464949</v>
      </c>
      <c r="K38" s="51">
        <f t="shared" si="6"/>
        <v>10754880.464539189</v>
      </c>
      <c r="L38" s="64">
        <f t="shared" si="4"/>
        <v>0.82087958028528585</v>
      </c>
      <c r="M38" s="53">
        <f t="shared" si="5"/>
        <v>0.82087958000000005</v>
      </c>
      <c r="N38" s="239"/>
      <c r="O38" s="241"/>
      <c r="P38" s="242"/>
    </row>
    <row r="39" spans="1:16" ht="15.75">
      <c r="A39" s="14">
        <v>700800</v>
      </c>
      <c r="B39" s="14" t="s">
        <v>259</v>
      </c>
      <c r="C39" s="46">
        <v>891935.7</v>
      </c>
      <c r="D39" s="46">
        <v>895822.54</v>
      </c>
      <c r="E39" s="46">
        <v>44852.4</v>
      </c>
      <c r="G39" s="46">
        <f t="shared" si="7"/>
        <v>1269110.1644270665</v>
      </c>
      <c r="H39" s="46">
        <f t="shared" si="2"/>
        <v>1274640.6394955066</v>
      </c>
      <c r="I39" s="46">
        <f t="shared" si="3"/>
        <v>63819.215599228235</v>
      </c>
      <c r="K39" s="51">
        <f t="shared" si="6"/>
        <v>1210821.4238962785</v>
      </c>
      <c r="L39" s="64">
        <f t="shared" si="4"/>
        <v>9.2417445784321525E-2</v>
      </c>
      <c r="M39" s="53">
        <f t="shared" si="5"/>
        <v>9.2417449999999998E-2</v>
      </c>
      <c r="N39" s="239"/>
      <c r="O39" s="241"/>
      <c r="P39" s="242"/>
    </row>
    <row r="40" spans="1:16" ht="15.75">
      <c r="A40" s="14">
        <v>684901</v>
      </c>
      <c r="B40" s="14" t="s">
        <v>260</v>
      </c>
      <c r="C40" s="46">
        <v>632736.87</v>
      </c>
      <c r="D40" s="46">
        <v>626651.89</v>
      </c>
      <c r="E40" s="46">
        <v>27839.49</v>
      </c>
      <c r="G40" s="46">
        <f t="shared" si="7"/>
        <v>900303.45587105362</v>
      </c>
      <c r="H40" s="46">
        <f t="shared" si="2"/>
        <v>891645.30936078914</v>
      </c>
      <c r="I40" s="46">
        <f t="shared" si="3"/>
        <v>39612.025543394746</v>
      </c>
      <c r="K40" s="51">
        <f t="shared" si="6"/>
        <v>852033.2838173944</v>
      </c>
      <c r="L40" s="64">
        <f t="shared" si="4"/>
        <v>6.5032496336451306E-2</v>
      </c>
      <c r="M40" s="53">
        <f t="shared" si="5"/>
        <v>6.5032499999999993E-2</v>
      </c>
      <c r="N40" s="239"/>
      <c r="O40" s="241"/>
      <c r="P40" s="242"/>
    </row>
    <row r="41" spans="1:16" ht="15.75">
      <c r="A41" s="14">
        <v>601000</v>
      </c>
      <c r="B41" s="14" t="s">
        <v>261</v>
      </c>
      <c r="C41" s="46">
        <v>1811680.57</v>
      </c>
      <c r="D41" s="46">
        <v>1813521.45</v>
      </c>
      <c r="E41" s="46">
        <v>79655.61</v>
      </c>
      <c r="G41" s="46">
        <f t="shared" si="7"/>
        <v>2577789.2129242294</v>
      </c>
      <c r="H41" s="46">
        <f t="shared" si="2"/>
        <v>2580408.5491829868</v>
      </c>
      <c r="I41" s="46">
        <f t="shared" si="3"/>
        <v>113339.72202776308</v>
      </c>
      <c r="K41" s="51">
        <f t="shared" si="6"/>
        <v>2467068.8271552236</v>
      </c>
      <c r="L41" s="64">
        <f t="shared" si="4"/>
        <v>0.18830208574120716</v>
      </c>
      <c r="M41" s="53">
        <f t="shared" si="5"/>
        <v>0.18830209000000001</v>
      </c>
      <c r="N41" s="239"/>
      <c r="O41" s="241"/>
      <c r="P41" s="242"/>
    </row>
    <row r="42" spans="1:16" ht="15.75">
      <c r="A42" s="14">
        <v>440200</v>
      </c>
      <c r="B42" s="14" t="s">
        <v>262</v>
      </c>
      <c r="C42" s="46">
        <v>5873886.0099999998</v>
      </c>
      <c r="D42" s="46">
        <v>5775461.3200000003</v>
      </c>
      <c r="E42" s="46">
        <v>293983.76</v>
      </c>
      <c r="G42" s="46">
        <f t="shared" si="7"/>
        <v>8357786.8224995872</v>
      </c>
      <c r="H42" s="46">
        <f t="shared" si="2"/>
        <v>8217741.1056283126</v>
      </c>
      <c r="I42" s="46">
        <f t="shared" si="3"/>
        <v>418301.20488784928</v>
      </c>
      <c r="K42" s="51">
        <f t="shared" si="6"/>
        <v>7799439.9007404633</v>
      </c>
      <c r="L42" s="64">
        <f t="shared" si="4"/>
        <v>0.59530191649177611</v>
      </c>
      <c r="M42" s="53">
        <f t="shared" si="5"/>
        <v>0.59530192000000004</v>
      </c>
      <c r="N42" s="239"/>
      <c r="O42" s="241"/>
      <c r="P42" s="242"/>
    </row>
    <row r="43" spans="1:16" ht="15.75">
      <c r="A43" s="14">
        <v>460200</v>
      </c>
      <c r="B43" s="14" t="s">
        <v>263</v>
      </c>
      <c r="C43" s="46">
        <v>9328983.7699999996</v>
      </c>
      <c r="D43" s="46">
        <v>9191772.0600000005</v>
      </c>
      <c r="E43" s="46">
        <v>359534.12</v>
      </c>
      <c r="G43" s="46">
        <f t="shared" si="7"/>
        <v>13273948.028184244</v>
      </c>
      <c r="H43" s="46">
        <f t="shared" si="2"/>
        <v>13078713.353936518</v>
      </c>
      <c r="I43" s="46">
        <f t="shared" si="3"/>
        <v>511570.96430868353</v>
      </c>
      <c r="K43" s="51">
        <f t="shared" si="6"/>
        <v>12567142.389627835</v>
      </c>
      <c r="L43" s="64">
        <f t="shared" si="4"/>
        <v>0.95920271770543863</v>
      </c>
      <c r="M43" s="53">
        <f t="shared" si="5"/>
        <v>0.95920271999999995</v>
      </c>
      <c r="N43" s="239"/>
      <c r="O43" s="241"/>
      <c r="P43" s="242"/>
    </row>
    <row r="44" spans="1:16" ht="15.75">
      <c r="A44" s="14">
        <v>885100</v>
      </c>
      <c r="B44" s="14" t="s">
        <v>264</v>
      </c>
      <c r="C44" s="46">
        <v>1626171.75</v>
      </c>
      <c r="D44" s="46">
        <v>1609485.36</v>
      </c>
      <c r="E44" s="46">
        <v>52664.92</v>
      </c>
      <c r="G44" s="46">
        <f t="shared" si="7"/>
        <v>2313833.9423224684</v>
      </c>
      <c r="H44" s="46">
        <f t="shared" si="2"/>
        <v>2290091.3483702429</v>
      </c>
      <c r="I44" s="46">
        <f t="shared" si="3"/>
        <v>74935.430077233483</v>
      </c>
      <c r="K44" s="51">
        <f t="shared" si="6"/>
        <v>2215155.9182930095</v>
      </c>
      <c r="L44" s="64">
        <f t="shared" si="4"/>
        <v>0.16907452076946389</v>
      </c>
      <c r="M44" s="53">
        <f t="shared" si="5"/>
        <v>0.16907452000000001</v>
      </c>
      <c r="N44" s="239"/>
      <c r="O44" s="241"/>
      <c r="P44" s="242"/>
    </row>
    <row r="45" spans="1:16" ht="15.75">
      <c r="A45" s="14">
        <v>640801</v>
      </c>
      <c r="B45" s="14" t="s">
        <v>265</v>
      </c>
      <c r="C45" s="46">
        <v>964419.32</v>
      </c>
      <c r="D45" s="46">
        <v>944098.73</v>
      </c>
      <c r="E45" s="46">
        <v>41544.9</v>
      </c>
      <c r="G45" s="46">
        <f t="shared" si="7"/>
        <v>1372245.0640576889</v>
      </c>
      <c r="H45" s="46">
        <f t="shared" si="2"/>
        <v>1343331.4693712613</v>
      </c>
      <c r="I45" s="46">
        <f t="shared" si="3"/>
        <v>59113.067085560135</v>
      </c>
      <c r="K45" s="51">
        <f t="shared" si="6"/>
        <v>1284218.4022857011</v>
      </c>
      <c r="L45" s="64">
        <f t="shared" si="4"/>
        <v>9.8019561122857632E-2</v>
      </c>
      <c r="M45" s="53">
        <f t="shared" si="5"/>
        <v>9.8019560000000006E-2</v>
      </c>
      <c r="N45" s="239"/>
      <c r="O45" s="241"/>
      <c r="P45" s="242"/>
    </row>
    <row r="46" spans="1:16" ht="15.75">
      <c r="A46" s="14">
        <v>905100</v>
      </c>
      <c r="B46" s="14" t="s">
        <v>266</v>
      </c>
      <c r="C46" s="46">
        <v>3329925.54</v>
      </c>
      <c r="D46" s="46">
        <v>3298013.68</v>
      </c>
      <c r="E46" s="46">
        <v>128842.57</v>
      </c>
      <c r="G46" s="46">
        <f t="shared" si="7"/>
        <v>4738057.182372326</v>
      </c>
      <c r="H46" s="46">
        <f t="shared" si="2"/>
        <v>4692650.6963534644</v>
      </c>
      <c r="I46" s="46">
        <f t="shared" si="3"/>
        <v>183326.46086248799</v>
      </c>
      <c r="K46" s="51">
        <f t="shared" si="6"/>
        <v>4509324.2354909768</v>
      </c>
      <c r="L46" s="64">
        <f t="shared" si="4"/>
        <v>0.34417976080766249</v>
      </c>
      <c r="M46" s="53">
        <f t="shared" si="5"/>
        <v>0.34417976</v>
      </c>
      <c r="N46" s="239"/>
      <c r="O46" s="241"/>
      <c r="P46" s="242"/>
    </row>
    <row r="47" spans="1:16" ht="15.75">
      <c r="A47" s="14">
        <v>705500</v>
      </c>
      <c r="B47" s="14" t="s">
        <v>267</v>
      </c>
      <c r="C47" s="46">
        <v>962784.87</v>
      </c>
      <c r="D47" s="46">
        <v>954010.36</v>
      </c>
      <c r="E47" s="46">
        <v>39418.22</v>
      </c>
      <c r="G47" s="46">
        <f t="shared" si="7"/>
        <v>1369919.4512268002</v>
      </c>
      <c r="H47" s="46">
        <f t="shared" si="2"/>
        <v>1357434.4482956841</v>
      </c>
      <c r="I47" s="46">
        <f t="shared" si="3"/>
        <v>56087.074063323489</v>
      </c>
      <c r="K47" s="51">
        <f t="shared" si="6"/>
        <v>1301347.3742323606</v>
      </c>
      <c r="L47" s="64">
        <f t="shared" si="4"/>
        <v>9.9326951135108671E-2</v>
      </c>
      <c r="M47" s="53">
        <f t="shared" si="5"/>
        <v>9.9326949999999997E-2</v>
      </c>
      <c r="N47" s="239"/>
      <c r="O47" s="241"/>
      <c r="P47" s="242"/>
    </row>
    <row r="48" spans="1:16" ht="15.75">
      <c r="A48" s="14" t="s">
        <v>268</v>
      </c>
      <c r="B48" s="14" t="s">
        <v>269</v>
      </c>
      <c r="C48" s="46">
        <v>8296195.9000000004</v>
      </c>
      <c r="D48" s="46">
        <v>7040033.5899999999</v>
      </c>
      <c r="E48" s="46">
        <v>156186.20000000001</v>
      </c>
      <c r="G48" s="46">
        <f t="shared" si="7"/>
        <v>11804423.281597715</v>
      </c>
      <c r="H48" s="46">
        <f t="shared" si="2"/>
        <v>10017065.341119288</v>
      </c>
      <c r="I48" s="46">
        <f t="shared" si="3"/>
        <v>222232.94118986235</v>
      </c>
      <c r="K48" s="51">
        <f t="shared" si="6"/>
        <v>9794832.3999294247</v>
      </c>
      <c r="L48" s="64">
        <f t="shared" si="4"/>
        <v>0.74760272193906607</v>
      </c>
      <c r="M48" s="53">
        <f t="shared" si="5"/>
        <v>0.74760272000000005</v>
      </c>
      <c r="N48" s="239"/>
      <c r="O48" s="241"/>
      <c r="P48" s="242"/>
    </row>
    <row r="49" spans="1:16" ht="15.75">
      <c r="A49" s="14">
        <v>641000</v>
      </c>
      <c r="B49" s="14" t="s">
        <v>270</v>
      </c>
      <c r="C49" s="46">
        <v>3531756.65</v>
      </c>
      <c r="D49" s="46">
        <v>3474495.65</v>
      </c>
      <c r="E49" s="46">
        <v>141042.20000000001</v>
      </c>
      <c r="G49" s="46">
        <f t="shared" si="7"/>
        <v>5025236.9793000612</v>
      </c>
      <c r="H49" s="46">
        <f t="shared" si="2"/>
        <v>4943761.9165514139</v>
      </c>
      <c r="I49" s="46">
        <f t="shared" si="3"/>
        <v>200684.97048963868</v>
      </c>
      <c r="K49" s="51">
        <f t="shared" si="6"/>
        <v>4743076.9460617751</v>
      </c>
      <c r="L49" s="64">
        <f t="shared" si="4"/>
        <v>0.36202122613836307</v>
      </c>
      <c r="M49" s="53">
        <f t="shared" si="5"/>
        <v>0.36202123000000003</v>
      </c>
      <c r="N49" s="239"/>
      <c r="O49" s="241"/>
      <c r="P49" s="242"/>
    </row>
    <row r="50" spans="1:16" ht="15.75">
      <c r="A50" s="14">
        <v>500200</v>
      </c>
      <c r="B50" s="14" t="s">
        <v>271</v>
      </c>
      <c r="C50" s="46">
        <v>7706520.5300000003</v>
      </c>
      <c r="D50" s="46">
        <v>7678123.8399999999</v>
      </c>
      <c r="E50" s="46">
        <v>355088.99</v>
      </c>
      <c r="G50" s="46">
        <f t="shared" si="7"/>
        <v>10965390.820200227</v>
      </c>
      <c r="H50" s="46">
        <f t="shared" si="2"/>
        <v>10924985.970483948</v>
      </c>
      <c r="I50" s="46">
        <f t="shared" si="3"/>
        <v>505246.11413708515</v>
      </c>
      <c r="K50" s="51">
        <f t="shared" ref="K50:K81" si="8">H50-I50</f>
        <v>10419739.856346862</v>
      </c>
      <c r="L50" s="64">
        <f t="shared" si="4"/>
        <v>0.79529955801571606</v>
      </c>
      <c r="M50" s="53">
        <f t="shared" si="5"/>
        <v>0.79529956000000002</v>
      </c>
      <c r="N50" s="239"/>
      <c r="O50" s="241"/>
      <c r="P50" s="242"/>
    </row>
    <row r="51" spans="1:16" ht="15.75">
      <c r="A51" s="14">
        <v>406400</v>
      </c>
      <c r="B51" s="14" t="s">
        <v>272</v>
      </c>
      <c r="C51" s="46">
        <v>3907261.83</v>
      </c>
      <c r="D51" s="46">
        <v>3887316.39</v>
      </c>
      <c r="E51" s="46">
        <v>165065.04</v>
      </c>
      <c r="G51" s="46">
        <f t="shared" si="7"/>
        <v>5559532.7146686707</v>
      </c>
      <c r="H51" s="46">
        <f t="shared" si="2"/>
        <v>5531152.9103420014</v>
      </c>
      <c r="I51" s="46">
        <f t="shared" si="3"/>
        <v>234866.3923369816</v>
      </c>
      <c r="K51" s="51">
        <f t="shared" si="8"/>
        <v>5296286.51800502</v>
      </c>
      <c r="L51" s="64">
        <f t="shared" si="4"/>
        <v>0.40424563232529231</v>
      </c>
      <c r="M51" s="53">
        <f t="shared" si="5"/>
        <v>0.40424563000000002</v>
      </c>
      <c r="N51" s="239"/>
      <c r="O51" s="241"/>
      <c r="P51" s="242"/>
    </row>
    <row r="52" spans="1:16" ht="15.75">
      <c r="A52" s="14">
        <v>740600</v>
      </c>
      <c r="B52" s="14" t="s">
        <v>273</v>
      </c>
      <c r="C52" s="46">
        <v>6591018.6299999999</v>
      </c>
      <c r="D52" s="46">
        <v>6446538.21</v>
      </c>
      <c r="E52" s="46">
        <v>219710.14</v>
      </c>
      <c r="G52" s="46">
        <f t="shared" si="7"/>
        <v>9378174.6119828578</v>
      </c>
      <c r="H52" s="46">
        <f t="shared" si="2"/>
        <v>9172597.4951764643</v>
      </c>
      <c r="I52" s="46">
        <f t="shared" si="3"/>
        <v>312619.36471619399</v>
      </c>
      <c r="K52" s="51">
        <f t="shared" si="8"/>
        <v>8859978.1304602697</v>
      </c>
      <c r="L52" s="64">
        <f t="shared" si="4"/>
        <v>0.67624881123034031</v>
      </c>
      <c r="M52" s="53">
        <f t="shared" si="5"/>
        <v>0.67624881000000003</v>
      </c>
      <c r="N52" s="239"/>
      <c r="O52" s="241"/>
      <c r="P52" s="242"/>
    </row>
    <row r="53" spans="1:16" ht="15.75">
      <c r="A53" s="14" t="s">
        <v>274</v>
      </c>
      <c r="B53" s="14" t="s">
        <v>275</v>
      </c>
      <c r="C53" s="46">
        <v>3759701.39</v>
      </c>
      <c r="D53" s="46">
        <v>3680753.15</v>
      </c>
      <c r="E53" s="46">
        <v>122746.48</v>
      </c>
      <c r="G53" s="46">
        <f t="shared" si="7"/>
        <v>5349573.1242280919</v>
      </c>
      <c r="H53" s="46">
        <f t="shared" si="2"/>
        <v>5237239.8990330165</v>
      </c>
      <c r="I53" s="46">
        <f t="shared" si="3"/>
        <v>174652.50624640725</v>
      </c>
      <c r="K53" s="51">
        <f t="shared" si="8"/>
        <v>5062587.392786609</v>
      </c>
      <c r="L53" s="64">
        <f t="shared" si="4"/>
        <v>0.38640825696302261</v>
      </c>
      <c r="M53" s="53">
        <f t="shared" si="5"/>
        <v>0.38640826</v>
      </c>
      <c r="N53" s="239"/>
      <c r="O53" s="241"/>
      <c r="P53" s="242"/>
    </row>
    <row r="54" spans="1:16" ht="15.75">
      <c r="A54" s="14">
        <v>440801</v>
      </c>
      <c r="B54" s="14" t="s">
        <v>276</v>
      </c>
      <c r="C54" s="46">
        <v>2121729.12</v>
      </c>
      <c r="D54" s="46">
        <v>2115043.04</v>
      </c>
      <c r="E54" s="46">
        <v>95664.02</v>
      </c>
      <c r="G54" s="46">
        <f t="shared" si="7"/>
        <v>3018948.5546468152</v>
      </c>
      <c r="H54" s="46">
        <f t="shared" si="2"/>
        <v>3009435.1198911788</v>
      </c>
      <c r="I54" s="46">
        <f t="shared" si="3"/>
        <v>136117.63734981589</v>
      </c>
      <c r="K54" s="51">
        <f t="shared" si="8"/>
        <v>2873317.4825413628</v>
      </c>
      <c r="L54" s="64">
        <f t="shared" si="4"/>
        <v>0.21930951783907049</v>
      </c>
      <c r="M54" s="53">
        <f t="shared" si="5"/>
        <v>0.21930952000000001</v>
      </c>
      <c r="N54" s="239"/>
      <c r="O54" s="241"/>
      <c r="P54" s="242"/>
    </row>
    <row r="55" spans="1:16" ht="15.75">
      <c r="A55" s="14">
        <v>321000</v>
      </c>
      <c r="B55" s="14" t="s">
        <v>277</v>
      </c>
      <c r="C55" s="46">
        <v>2026987.69</v>
      </c>
      <c r="D55" s="46">
        <v>2015951.96</v>
      </c>
      <c r="E55" s="46">
        <v>80490.84</v>
      </c>
      <c r="G55" s="46">
        <f t="shared" si="7"/>
        <v>2884143.6446007704</v>
      </c>
      <c r="H55" s="46">
        <f t="shared" si="2"/>
        <v>2868441.2154740156</v>
      </c>
      <c r="I55" s="46">
        <f t="shared" si="3"/>
        <v>114528.14725015794</v>
      </c>
      <c r="K55" s="51">
        <f t="shared" si="8"/>
        <v>2753913.0682238578</v>
      </c>
      <c r="L55" s="64">
        <f t="shared" si="4"/>
        <v>0.21019582793499925</v>
      </c>
      <c r="M55" s="53">
        <f t="shared" si="5"/>
        <v>0.21019583</v>
      </c>
      <c r="N55" s="239"/>
      <c r="O55" s="241"/>
      <c r="P55" s="242"/>
    </row>
    <row r="56" spans="1:16" ht="15.75">
      <c r="A56" s="14">
        <v>424700</v>
      </c>
      <c r="B56" s="14" t="s">
        <v>278</v>
      </c>
      <c r="C56" s="46">
        <v>746885.27</v>
      </c>
      <c r="D56" s="46">
        <v>751755.26</v>
      </c>
      <c r="E56" s="46">
        <v>38746.17</v>
      </c>
      <c r="G56" s="46">
        <f t="shared" si="7"/>
        <v>1062721.996459895</v>
      </c>
      <c r="H56" s="46">
        <f t="shared" si="2"/>
        <v>1069651.3679489589</v>
      </c>
      <c r="I56" s="46">
        <f t="shared" si="3"/>
        <v>55130.833062987687</v>
      </c>
      <c r="K56" s="51">
        <f t="shared" si="8"/>
        <v>1014520.5348859712</v>
      </c>
      <c r="L56" s="64">
        <f t="shared" si="4"/>
        <v>7.7434537149333377E-2</v>
      </c>
      <c r="M56" s="53">
        <f t="shared" si="5"/>
        <v>7.7434539999999996E-2</v>
      </c>
      <c r="N56" s="239"/>
      <c r="O56" s="241"/>
      <c r="P56" s="242"/>
    </row>
    <row r="57" spans="1:16" ht="15.75">
      <c r="A57" s="14">
        <v>905700</v>
      </c>
      <c r="B57" s="14" t="s">
        <v>279</v>
      </c>
      <c r="C57" s="46">
        <v>894532.1</v>
      </c>
      <c r="D57" s="46">
        <v>905349.82</v>
      </c>
      <c r="E57" s="46">
        <v>35175.94</v>
      </c>
      <c r="G57" s="46">
        <f t="shared" si="7"/>
        <v>1272804.5087961936</v>
      </c>
      <c r="H57" s="46">
        <f t="shared" si="2"/>
        <v>1288196.7376395126</v>
      </c>
      <c r="I57" s="46">
        <f t="shared" si="3"/>
        <v>50050.853438512022</v>
      </c>
      <c r="K57" s="51">
        <f t="shared" si="8"/>
        <v>1238145.8842010007</v>
      </c>
      <c r="L57" s="64">
        <f t="shared" si="4"/>
        <v>9.4503019081060471E-2</v>
      </c>
      <c r="M57" s="53">
        <f t="shared" si="5"/>
        <v>9.4503019999999993E-2</v>
      </c>
      <c r="N57" s="239"/>
      <c r="O57" s="241"/>
      <c r="P57" s="242"/>
    </row>
    <row r="58" spans="1:16" ht="15.75">
      <c r="A58" s="14">
        <v>560200</v>
      </c>
      <c r="B58" s="14" t="s">
        <v>280</v>
      </c>
      <c r="C58" s="46">
        <v>1302461.24</v>
      </c>
      <c r="D58" s="46">
        <v>1272774.77</v>
      </c>
      <c r="E58" s="46">
        <v>45007.37</v>
      </c>
      <c r="G58" s="46">
        <f t="shared" si="7"/>
        <v>1853235.3828378895</v>
      </c>
      <c r="H58" s="46">
        <f t="shared" si="2"/>
        <v>1810995.341517692</v>
      </c>
      <c r="I58" s="46">
        <f t="shared" si="3"/>
        <v>64039.718043722009</v>
      </c>
      <c r="K58" s="51">
        <f t="shared" si="8"/>
        <v>1746955.62347397</v>
      </c>
      <c r="L58" s="64">
        <f t="shared" si="4"/>
        <v>0.13333855301345521</v>
      </c>
      <c r="M58" s="53">
        <f t="shared" si="5"/>
        <v>0.13333855</v>
      </c>
      <c r="N58" s="239"/>
      <c r="O58" s="241"/>
      <c r="P58" s="242"/>
    </row>
    <row r="59" spans="1:16" ht="15.75">
      <c r="A59" s="14">
        <v>540200</v>
      </c>
      <c r="B59" s="14" t="s">
        <v>281</v>
      </c>
      <c r="C59" s="46">
        <v>8730273.9499999993</v>
      </c>
      <c r="D59" s="46">
        <v>8645994.8699999992</v>
      </c>
      <c r="E59" s="46">
        <v>391774.75</v>
      </c>
      <c r="G59" s="46">
        <f t="shared" si="7"/>
        <v>12422060.702557184</v>
      </c>
      <c r="H59" s="46">
        <f t="shared" si="2"/>
        <v>12302142.375399115</v>
      </c>
      <c r="I59" s="46">
        <f t="shared" si="3"/>
        <v>557445.24789272691</v>
      </c>
      <c r="K59" s="51">
        <f t="shared" si="8"/>
        <v>11744697.127506388</v>
      </c>
      <c r="L59" s="64">
        <f t="shared" si="4"/>
        <v>0.89642856379420766</v>
      </c>
      <c r="M59" s="53">
        <f t="shared" si="5"/>
        <v>0.89642856000000004</v>
      </c>
      <c r="N59" s="239"/>
      <c r="O59" s="241"/>
      <c r="P59" s="242"/>
    </row>
    <row r="60" spans="1:16" ht="15.75">
      <c r="A60" s="14">
        <v>901201</v>
      </c>
      <c r="B60" s="14" t="s">
        <v>282</v>
      </c>
      <c r="C60" s="46">
        <v>2704126.21</v>
      </c>
      <c r="D60" s="46">
        <v>2682434.36</v>
      </c>
      <c r="E60" s="46">
        <v>116874.34</v>
      </c>
      <c r="G60" s="46">
        <f t="shared" si="7"/>
        <v>3847624.9566024099</v>
      </c>
      <c r="H60" s="46">
        <f t="shared" si="2"/>
        <v>3816760.2347169337</v>
      </c>
      <c r="I60" s="46">
        <f t="shared" si="3"/>
        <v>166297.20377231773</v>
      </c>
      <c r="K60" s="51">
        <f t="shared" si="8"/>
        <v>3650463.0309446161</v>
      </c>
      <c r="L60" s="64">
        <f t="shared" si="4"/>
        <v>0.27862611495953643</v>
      </c>
      <c r="M60" s="53">
        <f t="shared" si="5"/>
        <v>0.27862610999999998</v>
      </c>
      <c r="N60" s="239"/>
      <c r="O60" s="241"/>
      <c r="P60" s="242"/>
    </row>
    <row r="61" spans="1:16" ht="15.75">
      <c r="A61" s="14">
        <v>681000</v>
      </c>
      <c r="B61" s="14" t="s">
        <v>283</v>
      </c>
      <c r="C61" s="46">
        <v>1459123.24</v>
      </c>
      <c r="D61" s="46">
        <v>1372488.86</v>
      </c>
      <c r="E61" s="46">
        <v>66237.63</v>
      </c>
      <c r="G61" s="46">
        <f t="shared" si="7"/>
        <v>2076145.3264352509</v>
      </c>
      <c r="H61" s="46">
        <f t="shared" si="2"/>
        <v>1952875.7093015979</v>
      </c>
      <c r="I61" s="46">
        <f t="shared" si="3"/>
        <v>94247.65653012789</v>
      </c>
      <c r="K61" s="51">
        <f t="shared" si="8"/>
        <v>1858628.05277147</v>
      </c>
      <c r="L61" s="64">
        <f t="shared" si="4"/>
        <v>0.14186208957840554</v>
      </c>
      <c r="M61" s="53">
        <f t="shared" si="5"/>
        <v>0.14186209</v>
      </c>
      <c r="N61" s="239"/>
      <c r="O61" s="241"/>
      <c r="P61" s="242"/>
    </row>
    <row r="62" spans="1:16" ht="15.75">
      <c r="A62" s="14">
        <v>960200</v>
      </c>
      <c r="B62" s="14" t="s">
        <v>284</v>
      </c>
      <c r="C62" s="46">
        <v>2322825.7999999998</v>
      </c>
      <c r="D62" s="46">
        <v>2309226.02</v>
      </c>
      <c r="E62" s="46">
        <v>101524.63</v>
      </c>
      <c r="G62" s="46">
        <f t="shared" si="7"/>
        <v>3305083.3518306669</v>
      </c>
      <c r="H62" s="46">
        <f t="shared" si="2"/>
        <v>3285732.6082378589</v>
      </c>
      <c r="I62" s="46">
        <f t="shared" si="3"/>
        <v>144456.53411192881</v>
      </c>
      <c r="K62" s="51">
        <f t="shared" si="8"/>
        <v>3141276.0741259302</v>
      </c>
      <c r="L62" s="64">
        <f t="shared" si="4"/>
        <v>0.23976178943046844</v>
      </c>
      <c r="M62" s="53">
        <f t="shared" si="5"/>
        <v>0.23976179</v>
      </c>
      <c r="N62" s="239"/>
      <c r="O62" s="241"/>
      <c r="P62" s="242"/>
    </row>
    <row r="63" spans="1:16" ht="15.75">
      <c r="A63" s="14">
        <v>326100</v>
      </c>
      <c r="B63" s="14" t="s">
        <v>285</v>
      </c>
      <c r="C63" s="46">
        <v>2042759.21</v>
      </c>
      <c r="D63" s="46">
        <v>2038011.57</v>
      </c>
      <c r="E63" s="46">
        <v>99131.59</v>
      </c>
      <c r="G63" s="46">
        <f t="shared" si="7"/>
        <v>2906584.4958196026</v>
      </c>
      <c r="H63" s="46">
        <f t="shared" si="2"/>
        <v>2899829.21269657</v>
      </c>
      <c r="I63" s="46">
        <f t="shared" si="3"/>
        <v>141051.54495421197</v>
      </c>
      <c r="K63" s="51">
        <f t="shared" si="8"/>
        <v>2758777.6677423581</v>
      </c>
      <c r="L63" s="64">
        <f t="shared" si="4"/>
        <v>0.21056712452208534</v>
      </c>
      <c r="M63" s="53">
        <f t="shared" si="5"/>
        <v>0.21056712</v>
      </c>
      <c r="N63" s="239"/>
      <c r="O63" s="241"/>
      <c r="P63" s="242"/>
    </row>
    <row r="64" spans="1:16" ht="15.75">
      <c r="A64" s="14">
        <v>600202</v>
      </c>
      <c r="B64" s="14" t="s">
        <v>286</v>
      </c>
      <c r="C64" s="46">
        <v>4272225.04</v>
      </c>
      <c r="D64" s="46">
        <v>4274187.95</v>
      </c>
      <c r="E64" s="46">
        <v>218851.05</v>
      </c>
      <c r="G64" s="46">
        <f t="shared" si="7"/>
        <v>6078828.5780957425</v>
      </c>
      <c r="H64" s="46">
        <f t="shared" si="2"/>
        <v>6081621.5474015521</v>
      </c>
      <c r="I64" s="46">
        <f t="shared" si="3"/>
        <v>311396.98977239744</v>
      </c>
      <c r="K64" s="51">
        <f t="shared" si="8"/>
        <v>5770224.557629155</v>
      </c>
      <c r="L64" s="64">
        <f t="shared" si="4"/>
        <v>0.44041954056450033</v>
      </c>
      <c r="M64" s="53">
        <f t="shared" si="5"/>
        <v>0.44041954</v>
      </c>
      <c r="N64" s="239"/>
      <c r="O64" s="241"/>
      <c r="P64" s="242"/>
    </row>
    <row r="65" spans="1:16" ht="15.75">
      <c r="A65" s="14" t="s">
        <v>287</v>
      </c>
      <c r="B65" s="14" t="s">
        <v>288</v>
      </c>
      <c r="C65" s="46">
        <v>2278593.6800000002</v>
      </c>
      <c r="D65" s="46">
        <v>2184092.2400000002</v>
      </c>
      <c r="E65" s="46">
        <v>89519.38</v>
      </c>
      <c r="G65" s="46">
        <f t="shared" si="7"/>
        <v>3242146.7151581384</v>
      </c>
      <c r="H65" s="46">
        <f t="shared" si="2"/>
        <v>3107683.2801179281</v>
      </c>
      <c r="I65" s="46">
        <f t="shared" si="3"/>
        <v>127374.60230732894</v>
      </c>
      <c r="K65" s="51">
        <f t="shared" si="8"/>
        <v>2980308.6778105991</v>
      </c>
      <c r="L65" s="64">
        <f t="shared" si="4"/>
        <v>0.22747575341522711</v>
      </c>
      <c r="M65" s="53">
        <f t="shared" si="5"/>
        <v>0.22747575</v>
      </c>
      <c r="N65" s="239"/>
      <c r="O65" s="241"/>
      <c r="P65" s="242"/>
    </row>
    <row r="66" spans="1:16" ht="15.75">
      <c r="A66" s="14">
        <v>566900</v>
      </c>
      <c r="B66" s="14" t="s">
        <v>289</v>
      </c>
      <c r="C66" s="46">
        <v>1831717.33</v>
      </c>
      <c r="D66" s="46">
        <v>1803638.55</v>
      </c>
      <c r="E66" s="46">
        <v>64381.19</v>
      </c>
      <c r="G66" s="46">
        <f t="shared" si="7"/>
        <v>2606298.9539046451</v>
      </c>
      <c r="H66" s="46">
        <f t="shared" si="2"/>
        <v>2566346.4493656838</v>
      </c>
      <c r="I66" s="46">
        <f t="shared" si="3"/>
        <v>91606.180385996675</v>
      </c>
      <c r="K66" s="51">
        <f t="shared" si="8"/>
        <v>2474740.2689796872</v>
      </c>
      <c r="L66" s="64">
        <f t="shared" si="4"/>
        <v>0.18888761804589543</v>
      </c>
      <c r="M66" s="53">
        <f t="shared" si="5"/>
        <v>0.18888762000000001</v>
      </c>
      <c r="N66" s="239"/>
      <c r="O66" s="241"/>
      <c r="P66" s="242"/>
    </row>
    <row r="67" spans="1:16" ht="15.75">
      <c r="A67" s="14">
        <v>620200</v>
      </c>
      <c r="B67" s="14" t="s">
        <v>290</v>
      </c>
      <c r="C67" s="46">
        <v>7555441.04</v>
      </c>
      <c r="D67" s="46">
        <v>7373301.4400000004</v>
      </c>
      <c r="E67" s="46">
        <v>327253.59000000003</v>
      </c>
      <c r="G67" s="46">
        <f t="shared" si="7"/>
        <v>10750424.072714441</v>
      </c>
      <c r="H67" s="46">
        <f t="shared" si="2"/>
        <v>10491262.770274501</v>
      </c>
      <c r="I67" s="46">
        <f t="shared" si="3"/>
        <v>465639.90813939593</v>
      </c>
      <c r="K67" s="51">
        <f t="shared" si="8"/>
        <v>10025622.862135105</v>
      </c>
      <c r="L67" s="64">
        <f t="shared" si="4"/>
        <v>0.76521808999210028</v>
      </c>
      <c r="M67" s="53">
        <f t="shared" si="5"/>
        <v>0.76521808999999996</v>
      </c>
      <c r="N67" s="239"/>
      <c r="O67" s="241"/>
      <c r="P67" s="242"/>
    </row>
    <row r="68" spans="1:16" ht="15.75">
      <c r="A68" s="14">
        <v>741001</v>
      </c>
      <c r="B68" s="14" t="s">
        <v>291</v>
      </c>
      <c r="C68" s="46">
        <v>2543138.1800000002</v>
      </c>
      <c r="D68" s="46">
        <v>2527604.2400000002</v>
      </c>
      <c r="E68" s="46">
        <v>102290.95</v>
      </c>
      <c r="G68" s="46">
        <f t="shared" si="7"/>
        <v>3618559.6268660966</v>
      </c>
      <c r="H68" s="46">
        <f t="shared" si="2"/>
        <v>3596456.8215320348</v>
      </c>
      <c r="I68" s="46">
        <f t="shared" si="3"/>
        <v>145546.90923785293</v>
      </c>
      <c r="K68" s="51">
        <f t="shared" si="8"/>
        <v>3450909.912294182</v>
      </c>
      <c r="L68" s="64">
        <f t="shared" si="4"/>
        <v>0.26339497586668492</v>
      </c>
      <c r="M68" s="53">
        <f t="shared" si="5"/>
        <v>0.26339498</v>
      </c>
      <c r="N68" s="239"/>
      <c r="O68" s="241"/>
      <c r="P68" s="242"/>
    </row>
    <row r="69" spans="1:16" ht="15.75">
      <c r="A69" s="14" t="s">
        <v>292</v>
      </c>
      <c r="B69" s="14" t="s">
        <v>293</v>
      </c>
      <c r="C69" s="46">
        <v>14936259.74</v>
      </c>
      <c r="D69" s="46">
        <v>14807127.84</v>
      </c>
      <c r="E69" s="46">
        <v>460635.01</v>
      </c>
      <c r="G69" s="46">
        <f t="shared" si="7"/>
        <v>21252382.940336142</v>
      </c>
      <c r="H69" s="46">
        <f t="shared" si="2"/>
        <v>21068644.799972679</v>
      </c>
      <c r="I69" s="46">
        <f t="shared" si="3"/>
        <v>655424.57071957481</v>
      </c>
      <c r="K69" s="51">
        <f t="shared" si="8"/>
        <v>20413220.229253106</v>
      </c>
      <c r="L69" s="64">
        <f t="shared" si="4"/>
        <v>1.558064332682322</v>
      </c>
      <c r="M69" s="53">
        <f t="shared" si="5"/>
        <v>1.5580643300000001</v>
      </c>
      <c r="N69" s="239"/>
      <c r="O69" s="241"/>
      <c r="P69" s="242"/>
    </row>
    <row r="70" spans="1:16" ht="15.75">
      <c r="A70" s="14">
        <v>741401</v>
      </c>
      <c r="B70" s="14" t="s">
        <v>294</v>
      </c>
      <c r="C70" s="46">
        <v>4770710.67</v>
      </c>
      <c r="D70" s="46">
        <v>4649976.07</v>
      </c>
      <c r="E70" s="46">
        <v>176787.28</v>
      </c>
      <c r="G70" s="46">
        <f t="shared" si="7"/>
        <v>6788109.729028292</v>
      </c>
      <c r="H70" s="46">
        <f t="shared" si="2"/>
        <v>6616319.8701202618</v>
      </c>
      <c r="I70" s="46">
        <f t="shared" si="3"/>
        <v>251545.63719045423</v>
      </c>
      <c r="K70" s="51">
        <f t="shared" si="8"/>
        <v>6364774.2329298072</v>
      </c>
      <c r="L70" s="64">
        <f t="shared" si="4"/>
        <v>0.48579928137414996</v>
      </c>
      <c r="M70" s="53">
        <f t="shared" si="5"/>
        <v>0.48579928</v>
      </c>
      <c r="N70" s="239"/>
      <c r="O70" s="241"/>
      <c r="P70" s="242"/>
    </row>
    <row r="71" spans="1:16" ht="15.75">
      <c r="A71" s="14">
        <v>421200</v>
      </c>
      <c r="B71" s="14" t="s">
        <v>295</v>
      </c>
      <c r="C71" s="46">
        <v>1413482.07</v>
      </c>
      <c r="D71" s="46">
        <v>1269528.03</v>
      </c>
      <c r="E71" s="46">
        <v>70253.95</v>
      </c>
      <c r="G71" s="46">
        <f t="shared" si="7"/>
        <v>2011203.7922379498</v>
      </c>
      <c r="H71" s="46">
        <f t="shared" si="2"/>
        <v>1806375.6466952381</v>
      </c>
      <c r="I71" s="46">
        <f t="shared" si="3"/>
        <v>99962.365040608754</v>
      </c>
      <c r="K71" s="51">
        <f t="shared" si="8"/>
        <v>1706413.2816546294</v>
      </c>
      <c r="L71" s="64">
        <f t="shared" si="4"/>
        <v>0.13024410852881638</v>
      </c>
      <c r="M71" s="53">
        <f t="shared" si="5"/>
        <v>0.13024411</v>
      </c>
      <c r="N71" s="239"/>
      <c r="O71" s="241"/>
      <c r="P71" s="242"/>
    </row>
    <row r="72" spans="1:16" ht="15.75">
      <c r="A72" s="14">
        <v>660200</v>
      </c>
      <c r="B72" s="14" t="s">
        <v>296</v>
      </c>
      <c r="C72" s="46">
        <v>6564658.4100000001</v>
      </c>
      <c r="D72" s="46">
        <v>6263534.2800000003</v>
      </c>
      <c r="E72" s="46">
        <v>350358.04</v>
      </c>
      <c r="G72" s="46">
        <f t="shared" si="7"/>
        <v>9340667.3980227783</v>
      </c>
      <c r="H72" s="46">
        <f t="shared" si="2"/>
        <v>8912206.3619444408</v>
      </c>
      <c r="I72" s="46">
        <f t="shared" si="3"/>
        <v>498514.57874457171</v>
      </c>
      <c r="K72" s="51">
        <f t="shared" si="8"/>
        <v>8413691.7831998691</v>
      </c>
      <c r="L72" s="64">
        <f t="shared" si="4"/>
        <v>0.64218545268032345</v>
      </c>
      <c r="M72" s="53">
        <f t="shared" si="5"/>
        <v>0.64218545000000005</v>
      </c>
      <c r="N72" s="239"/>
      <c r="O72" s="241"/>
      <c r="P72" s="242"/>
    </row>
    <row r="73" spans="1:16" ht="15.75">
      <c r="A73" s="14">
        <v>761201</v>
      </c>
      <c r="B73" s="14" t="s">
        <v>297</v>
      </c>
      <c r="C73" s="46">
        <v>3580900.64</v>
      </c>
      <c r="D73" s="46">
        <v>3546304.44</v>
      </c>
      <c r="E73" s="46">
        <v>163939.03999999998</v>
      </c>
      <c r="G73" s="46">
        <f t="shared" si="7"/>
        <v>5095162.5773330834</v>
      </c>
      <c r="H73" s="46">
        <f t="shared" si="2"/>
        <v>5045936.6195980674</v>
      </c>
      <c r="I73" s="46">
        <f t="shared" si="3"/>
        <v>233264.23867820899</v>
      </c>
      <c r="K73" s="51">
        <f t="shared" si="8"/>
        <v>4812672.3809198588</v>
      </c>
      <c r="L73" s="64">
        <f t="shared" si="4"/>
        <v>0.36733318395550874</v>
      </c>
      <c r="M73" s="53">
        <f t="shared" si="5"/>
        <v>0.36733317999999998</v>
      </c>
      <c r="N73" s="239"/>
      <c r="O73" s="241"/>
      <c r="P73" s="242"/>
    </row>
    <row r="74" spans="1:16" ht="15.75">
      <c r="A74" s="14">
        <v>701400</v>
      </c>
      <c r="B74" s="14" t="s">
        <v>298</v>
      </c>
      <c r="C74" s="46">
        <v>943456.79</v>
      </c>
      <c r="D74" s="46">
        <v>927547.45</v>
      </c>
      <c r="E74" s="46">
        <v>38942.36</v>
      </c>
      <c r="G74" s="46">
        <f t="shared" si="7"/>
        <v>1342418.0710411437</v>
      </c>
      <c r="H74" s="46">
        <f t="shared" ref="H74:H127" si="9">D74/0.702804</f>
        <v>1319781.1196293703</v>
      </c>
      <c r="I74" s="46">
        <f t="shared" ref="I74:I127" si="10">E74/0.702804</f>
        <v>55409.986283515747</v>
      </c>
      <c r="K74" s="51">
        <f t="shared" si="8"/>
        <v>1264371.1333458545</v>
      </c>
      <c r="L74" s="64">
        <f t="shared" ref="L74:L127" si="11">K74/$K$128*100</f>
        <v>9.6504693723738807E-2</v>
      </c>
      <c r="M74" s="53">
        <f t="shared" ref="M74:M127" si="12">ROUND(L74,8)</f>
        <v>9.6504690000000004E-2</v>
      </c>
      <c r="N74" s="239"/>
      <c r="O74" s="241"/>
      <c r="P74" s="242"/>
    </row>
    <row r="75" spans="1:16" ht="15.75">
      <c r="A75" s="14">
        <v>680200</v>
      </c>
      <c r="B75" s="14" t="s">
        <v>299</v>
      </c>
      <c r="C75" s="46">
        <v>3946322.73</v>
      </c>
      <c r="D75" s="46">
        <v>3694431.78</v>
      </c>
      <c r="E75" s="46">
        <v>173847.1</v>
      </c>
      <c r="G75" s="46">
        <f t="shared" si="7"/>
        <v>5615111.3681766186</v>
      </c>
      <c r="H75" s="46">
        <f t="shared" si="9"/>
        <v>5256702.8360680928</v>
      </c>
      <c r="I75" s="46">
        <f t="shared" si="10"/>
        <v>247362.13795026779</v>
      </c>
      <c r="K75" s="51">
        <f t="shared" si="8"/>
        <v>5009340.6981178252</v>
      </c>
      <c r="L75" s="64">
        <f t="shared" si="11"/>
        <v>0.38234413700228415</v>
      </c>
      <c r="M75" s="53">
        <f t="shared" si="12"/>
        <v>0.38234414</v>
      </c>
      <c r="N75" s="239"/>
      <c r="O75" s="241"/>
      <c r="P75" s="242"/>
    </row>
    <row r="76" spans="1:16" ht="15.75">
      <c r="A76" s="14">
        <v>700200</v>
      </c>
      <c r="B76" s="14" t="s">
        <v>300</v>
      </c>
      <c r="C76" s="46">
        <v>8269495.54</v>
      </c>
      <c r="D76" s="46">
        <v>8207895.7400000002</v>
      </c>
      <c r="E76" s="46">
        <v>389076.38</v>
      </c>
      <c r="G76" s="46">
        <f t="shared" si="7"/>
        <v>11766432.092019966</v>
      </c>
      <c r="H76" s="46">
        <f t="shared" si="9"/>
        <v>11678783.473059345</v>
      </c>
      <c r="I76" s="46">
        <f t="shared" si="10"/>
        <v>553605.81328506954</v>
      </c>
      <c r="K76" s="51">
        <f t="shared" si="8"/>
        <v>11125177.659774275</v>
      </c>
      <c r="L76" s="64">
        <f t="shared" si="11"/>
        <v>0.84914297263145255</v>
      </c>
      <c r="M76" s="53">
        <f t="shared" si="12"/>
        <v>0.84914297000000005</v>
      </c>
      <c r="N76" s="239"/>
      <c r="O76" s="241"/>
      <c r="P76" s="242"/>
    </row>
    <row r="77" spans="1:16" ht="15.75">
      <c r="A77" s="14" t="s">
        <v>301</v>
      </c>
      <c r="B77" s="47" t="s">
        <v>302</v>
      </c>
      <c r="C77" s="46">
        <v>1542857.9</v>
      </c>
      <c r="D77" s="46">
        <v>1536667.83</v>
      </c>
      <c r="E77" s="46">
        <v>60451.79</v>
      </c>
      <c r="G77" s="46">
        <f t="shared" si="7"/>
        <v>2195289.0137221757</v>
      </c>
      <c r="H77" s="46">
        <f t="shared" si="9"/>
        <v>2186481.3376133321</v>
      </c>
      <c r="I77" s="46">
        <f t="shared" si="10"/>
        <v>86015.147893296002</v>
      </c>
      <c r="K77" s="51">
        <f t="shared" si="8"/>
        <v>2100466.189720036</v>
      </c>
      <c r="L77" s="64">
        <f t="shared" si="11"/>
        <v>0.16032068509788819</v>
      </c>
      <c r="M77" s="53">
        <v>0.16032067999999999</v>
      </c>
      <c r="N77" s="239"/>
      <c r="O77" s="241"/>
      <c r="P77" s="242"/>
    </row>
    <row r="78" spans="1:16" ht="15.75">
      <c r="A78" s="14" t="s">
        <v>303</v>
      </c>
      <c r="B78" s="14" t="s">
        <v>304</v>
      </c>
      <c r="C78" s="46">
        <v>14515326.59</v>
      </c>
      <c r="D78" s="46">
        <v>13551379.32</v>
      </c>
      <c r="E78" s="46">
        <v>344351.58999999997</v>
      </c>
      <c r="G78" s="46">
        <f t="shared" si="7"/>
        <v>20653449.027040254</v>
      </c>
      <c r="H78" s="46">
        <f t="shared" si="9"/>
        <v>19281875.629620776</v>
      </c>
      <c r="I78" s="46">
        <f t="shared" si="10"/>
        <v>489968.17035759613</v>
      </c>
      <c r="K78" s="51">
        <f t="shared" si="8"/>
        <v>18791907.459263179</v>
      </c>
      <c r="L78" s="64">
        <f t="shared" si="11"/>
        <v>1.4343156261737995</v>
      </c>
      <c r="M78" s="53">
        <f t="shared" si="12"/>
        <v>1.43431563</v>
      </c>
      <c r="N78" s="239"/>
      <c r="O78" s="241"/>
      <c r="P78" s="242"/>
    </row>
    <row r="79" spans="1:16" ht="15.75">
      <c r="A79" s="14">
        <v>961000</v>
      </c>
      <c r="B79" s="14" t="s">
        <v>305</v>
      </c>
      <c r="C79" s="46">
        <v>966845.22</v>
      </c>
      <c r="D79" s="46">
        <v>957902.51</v>
      </c>
      <c r="E79" s="46">
        <v>36574.78</v>
      </c>
      <c r="G79" s="46">
        <f t="shared" si="7"/>
        <v>1375696.808783103</v>
      </c>
      <c r="H79" s="46">
        <f t="shared" si="9"/>
        <v>1362972.4788134387</v>
      </c>
      <c r="I79" s="46">
        <f t="shared" si="10"/>
        <v>52041.223442097653</v>
      </c>
      <c r="K79" s="51">
        <f t="shared" si="8"/>
        <v>1310931.255371341</v>
      </c>
      <c r="L79" s="64">
        <f t="shared" si="11"/>
        <v>0.10005845274061792</v>
      </c>
      <c r="M79" s="53">
        <f t="shared" si="12"/>
        <v>0.10005844999999999</v>
      </c>
      <c r="N79" s="239"/>
      <c r="O79" s="241"/>
      <c r="P79" s="242"/>
    </row>
    <row r="80" spans="1:16" ht="15.75">
      <c r="A80" s="14">
        <v>887600</v>
      </c>
      <c r="B80" s="14" t="s">
        <v>306</v>
      </c>
      <c r="C80" s="46">
        <v>690764.59</v>
      </c>
      <c r="D80" s="46">
        <v>685003.06</v>
      </c>
      <c r="E80" s="46">
        <v>29367.89</v>
      </c>
      <c r="G80" s="46">
        <f t="shared" si="7"/>
        <v>982869.46289434889</v>
      </c>
      <c r="H80" s="46">
        <f t="shared" si="9"/>
        <v>974671.54427123361</v>
      </c>
      <c r="I80" s="46">
        <f t="shared" si="10"/>
        <v>41786.742818765975</v>
      </c>
      <c r="K80" s="51">
        <f t="shared" si="8"/>
        <v>932884.80145246768</v>
      </c>
      <c r="L80" s="64">
        <f t="shared" si="11"/>
        <v>7.1203588621534267E-2</v>
      </c>
      <c r="M80" s="53">
        <f t="shared" si="12"/>
        <v>7.1203589999999997E-2</v>
      </c>
      <c r="N80" s="239"/>
      <c r="O80" s="241"/>
      <c r="P80" s="242"/>
    </row>
    <row r="81" spans="1:16" ht="15.75">
      <c r="A81" s="14">
        <v>967300</v>
      </c>
      <c r="B81" s="14" t="s">
        <v>307</v>
      </c>
      <c r="C81" s="46">
        <v>724500.3</v>
      </c>
      <c r="D81" s="46">
        <v>713831.94</v>
      </c>
      <c r="E81" s="46">
        <v>27109.9</v>
      </c>
      <c r="G81" s="46">
        <f t="shared" si="7"/>
        <v>1030871.0536650333</v>
      </c>
      <c r="H81" s="46">
        <f t="shared" si="9"/>
        <v>1015691.3449553503</v>
      </c>
      <c r="I81" s="46">
        <f t="shared" si="10"/>
        <v>38573.912499075137</v>
      </c>
      <c r="K81" s="51">
        <f t="shared" si="8"/>
        <v>977117.4324562751</v>
      </c>
      <c r="L81" s="64">
        <f t="shared" si="11"/>
        <v>7.4579699001657881E-2</v>
      </c>
      <c r="M81" s="53">
        <f t="shared" si="12"/>
        <v>7.4579699999999999E-2</v>
      </c>
      <c r="N81" s="239"/>
      <c r="O81" s="241"/>
      <c r="P81" s="242"/>
    </row>
    <row r="82" spans="1:16" ht="15.75">
      <c r="A82" s="14">
        <v>327100</v>
      </c>
      <c r="B82" s="14" t="s">
        <v>308</v>
      </c>
      <c r="C82" s="46">
        <v>1180287.1100000001</v>
      </c>
      <c r="D82" s="46">
        <v>1183703.48</v>
      </c>
      <c r="E82" s="46">
        <v>50405.93</v>
      </c>
      <c r="G82" s="46">
        <f t="shared" si="7"/>
        <v>1679397.257272298</v>
      </c>
      <c r="H82" s="46">
        <f t="shared" si="9"/>
        <v>1684258.3138399895</v>
      </c>
      <c r="I82" s="46">
        <f t="shared" si="10"/>
        <v>71721.176885732013</v>
      </c>
      <c r="K82" s="51">
        <f t="shared" ref="K82:K113" si="13">H82-I82</f>
        <v>1612537.1369542575</v>
      </c>
      <c r="L82" s="64">
        <f t="shared" si="11"/>
        <v>0.12307889544118363</v>
      </c>
      <c r="M82" s="53">
        <f t="shared" si="12"/>
        <v>0.1230789</v>
      </c>
      <c r="N82" s="239"/>
      <c r="O82" s="241"/>
      <c r="P82" s="242"/>
    </row>
    <row r="83" spans="1:16" ht="15.75">
      <c r="A83" s="14">
        <v>647900</v>
      </c>
      <c r="B83" s="14" t="s">
        <v>309</v>
      </c>
      <c r="C83" s="46">
        <v>1493896.05</v>
      </c>
      <c r="D83" s="46">
        <v>1445170.7</v>
      </c>
      <c r="E83" s="46">
        <v>50454.65</v>
      </c>
      <c r="G83" s="46">
        <f t="shared" ref="G83:G127" si="14">C83/0.702804</f>
        <v>2125622.5775607424</v>
      </c>
      <c r="H83" s="46">
        <f t="shared" si="9"/>
        <v>2056292.6505825238</v>
      </c>
      <c r="I83" s="46">
        <f t="shared" si="10"/>
        <v>71790.49920034605</v>
      </c>
      <c r="K83" s="51">
        <f t="shared" si="13"/>
        <v>1984502.1513821778</v>
      </c>
      <c r="L83" s="64">
        <f t="shared" si="11"/>
        <v>0.15146958615421929</v>
      </c>
      <c r="M83" s="53">
        <f t="shared" si="12"/>
        <v>0.15146958999999999</v>
      </c>
      <c r="N83" s="239"/>
      <c r="O83" s="241"/>
      <c r="P83" s="242"/>
    </row>
    <row r="84" spans="1:16" ht="15.75">
      <c r="A84" s="14">
        <v>740202</v>
      </c>
      <c r="B84" s="14" t="s">
        <v>310</v>
      </c>
      <c r="C84" s="46">
        <v>16986053.670000002</v>
      </c>
      <c r="D84" s="46">
        <v>16531092.130000001</v>
      </c>
      <c r="E84" s="46">
        <v>697509.27</v>
      </c>
      <c r="G84" s="46">
        <f t="shared" si="14"/>
        <v>24168976.940939441</v>
      </c>
      <c r="H84" s="46">
        <f t="shared" si="9"/>
        <v>23521624.990751334</v>
      </c>
      <c r="I84" s="46">
        <f t="shared" si="10"/>
        <v>992466.27793808805</v>
      </c>
      <c r="K84" s="51">
        <f t="shared" si="13"/>
        <v>22529158.712813247</v>
      </c>
      <c r="L84" s="64">
        <f t="shared" si="11"/>
        <v>1.7195659597828106</v>
      </c>
      <c r="M84" s="53">
        <f t="shared" si="12"/>
        <v>1.7195659599999999</v>
      </c>
      <c r="N84" s="239"/>
      <c r="O84" s="241"/>
      <c r="P84" s="242"/>
    </row>
    <row r="85" spans="1:16" ht="15.75">
      <c r="A85" s="14" t="s">
        <v>311</v>
      </c>
      <c r="B85" s="14" t="s">
        <v>312</v>
      </c>
      <c r="C85" s="46">
        <v>10190039.720000001</v>
      </c>
      <c r="D85" s="46">
        <v>9739564.3300000001</v>
      </c>
      <c r="E85" s="46">
        <v>356930.12</v>
      </c>
      <c r="G85" s="46">
        <f t="shared" si="14"/>
        <v>14499120.266816923</v>
      </c>
      <c r="H85" s="46">
        <f t="shared" si="9"/>
        <v>13858151.53300209</v>
      </c>
      <c r="I85" s="46">
        <f t="shared" si="10"/>
        <v>507865.80611379561</v>
      </c>
      <c r="K85" s="51">
        <f t="shared" si="13"/>
        <v>13350285.726888293</v>
      </c>
      <c r="L85" s="64">
        <f t="shared" si="11"/>
        <v>1.0189771034936612</v>
      </c>
      <c r="M85" s="53">
        <f t="shared" si="12"/>
        <v>1.0189771000000001</v>
      </c>
      <c r="N85" s="239"/>
      <c r="O85" s="241"/>
      <c r="P85" s="242"/>
    </row>
    <row r="86" spans="1:16" ht="15.75">
      <c r="A86" s="14">
        <v>546701</v>
      </c>
      <c r="B86" s="14" t="s">
        <v>313</v>
      </c>
      <c r="C86" s="46">
        <v>4902746.8099999996</v>
      </c>
      <c r="D86" s="46">
        <v>4870069.5999999996</v>
      </c>
      <c r="E86" s="46">
        <v>196713.04</v>
      </c>
      <c r="G86" s="46">
        <f t="shared" si="14"/>
        <v>6975980.2306190627</v>
      </c>
      <c r="H86" s="46">
        <f t="shared" si="9"/>
        <v>6929484.7496599331</v>
      </c>
      <c r="I86" s="46">
        <f t="shared" si="10"/>
        <v>279897.43939988961</v>
      </c>
      <c r="K86" s="51">
        <f t="shared" si="13"/>
        <v>6649587.3102600435</v>
      </c>
      <c r="L86" s="64">
        <f t="shared" si="11"/>
        <v>0.50753799247832987</v>
      </c>
      <c r="M86" s="53">
        <f t="shared" si="12"/>
        <v>0.50753798999999999</v>
      </c>
      <c r="N86" s="239"/>
      <c r="O86" s="241"/>
      <c r="P86" s="242"/>
    </row>
    <row r="87" spans="1:16" ht="15.75">
      <c r="A87" s="14">
        <v>427500</v>
      </c>
      <c r="B87" s="14" t="s">
        <v>314</v>
      </c>
      <c r="C87" s="46">
        <v>1798930.93</v>
      </c>
      <c r="D87" s="46">
        <v>1485761.19</v>
      </c>
      <c r="E87" s="46">
        <v>67855.009999999995</v>
      </c>
      <c r="G87" s="46">
        <f t="shared" si="14"/>
        <v>2559648.1095725126</v>
      </c>
      <c r="H87" s="46">
        <f t="shared" si="9"/>
        <v>2114047.7145832977</v>
      </c>
      <c r="I87" s="46">
        <f t="shared" si="10"/>
        <v>96548.980939209214</v>
      </c>
      <c r="K87" s="51">
        <f t="shared" si="13"/>
        <v>2017498.7336440885</v>
      </c>
      <c r="L87" s="64">
        <f t="shared" si="11"/>
        <v>0.15398809118896278</v>
      </c>
      <c r="M87" s="53">
        <f t="shared" si="12"/>
        <v>0.15398808999999999</v>
      </c>
      <c r="N87" s="239"/>
      <c r="O87" s="241"/>
      <c r="P87" s="242"/>
    </row>
    <row r="88" spans="1:16" ht="15.75">
      <c r="A88" s="14">
        <v>641401</v>
      </c>
      <c r="B88" s="14" t="s">
        <v>315</v>
      </c>
      <c r="C88" s="46">
        <v>925301.78</v>
      </c>
      <c r="D88" s="46">
        <v>917737.93</v>
      </c>
      <c r="E88" s="46">
        <v>38241.82</v>
      </c>
      <c r="G88" s="46">
        <f t="shared" si="14"/>
        <v>1316585.8190903866</v>
      </c>
      <c r="H88" s="46">
        <f t="shared" si="9"/>
        <v>1305823.4301455314</v>
      </c>
      <c r="I88" s="46">
        <f t="shared" si="10"/>
        <v>54413.20766529502</v>
      </c>
      <c r="K88" s="51">
        <f t="shared" si="13"/>
        <v>1251410.2224802363</v>
      </c>
      <c r="L88" s="64">
        <f t="shared" si="11"/>
        <v>9.5515436139094925E-2</v>
      </c>
      <c r="M88" s="53">
        <f t="shared" si="12"/>
        <v>9.5515439999999993E-2</v>
      </c>
      <c r="N88" s="239"/>
      <c r="O88" s="241"/>
      <c r="P88" s="242"/>
    </row>
    <row r="89" spans="1:16" ht="15.75">
      <c r="A89" s="14">
        <v>321400</v>
      </c>
      <c r="B89" s="14" t="s">
        <v>316</v>
      </c>
      <c r="C89" s="46">
        <v>1895171.52</v>
      </c>
      <c r="D89" s="46">
        <v>1887608.88</v>
      </c>
      <c r="E89" s="46">
        <v>87194.78</v>
      </c>
      <c r="G89" s="46">
        <f t="shared" si="14"/>
        <v>2696586.1321221851</v>
      </c>
      <c r="H89" s="46">
        <f t="shared" si="9"/>
        <v>2685825.4648522204</v>
      </c>
      <c r="I89" s="46">
        <f t="shared" si="10"/>
        <v>124066.99449633184</v>
      </c>
      <c r="K89" s="51">
        <f t="shared" si="13"/>
        <v>2561758.4703558884</v>
      </c>
      <c r="L89" s="64">
        <f t="shared" si="11"/>
        <v>0.19552939011006662</v>
      </c>
      <c r="M89" s="53">
        <f t="shared" si="12"/>
        <v>0.19552939</v>
      </c>
      <c r="N89" s="239"/>
      <c r="O89" s="241"/>
      <c r="P89" s="242"/>
    </row>
    <row r="90" spans="1:16" ht="15.75">
      <c r="A90" s="14">
        <v>760202</v>
      </c>
      <c r="B90" s="14" t="s">
        <v>317</v>
      </c>
      <c r="C90" s="46">
        <v>3502944.18</v>
      </c>
      <c r="D90" s="46">
        <v>3537228.83</v>
      </c>
      <c r="E90" s="46">
        <v>143981.85</v>
      </c>
      <c r="G90" s="46">
        <f t="shared" si="14"/>
        <v>4984240.5279423567</v>
      </c>
      <c r="H90" s="46">
        <f t="shared" si="9"/>
        <v>5033023.1899647703</v>
      </c>
      <c r="I90" s="46">
        <f t="shared" si="10"/>
        <v>204867.71560776548</v>
      </c>
      <c r="K90" s="51">
        <f t="shared" si="13"/>
        <v>4828155.4743570052</v>
      </c>
      <c r="L90" s="64">
        <f t="shared" si="11"/>
        <v>0.36851495025073705</v>
      </c>
      <c r="M90" s="53">
        <f t="shared" si="12"/>
        <v>0.36851495000000001</v>
      </c>
      <c r="N90" s="239"/>
      <c r="O90" s="241"/>
      <c r="P90" s="242"/>
    </row>
    <row r="91" spans="1:16" ht="15.75">
      <c r="A91" s="14">
        <v>641600</v>
      </c>
      <c r="B91" s="14" t="s">
        <v>318</v>
      </c>
      <c r="C91" s="46">
        <v>1637464.45</v>
      </c>
      <c r="D91" s="46">
        <v>1625267.43</v>
      </c>
      <c r="E91" s="46">
        <v>64813.48</v>
      </c>
      <c r="G91" s="46">
        <f t="shared" si="14"/>
        <v>2329902.0068184016</v>
      </c>
      <c r="H91" s="46">
        <f t="shared" si="9"/>
        <v>2312547.2108866768</v>
      </c>
      <c r="I91" s="46">
        <f t="shared" si="10"/>
        <v>92221.273641015141</v>
      </c>
      <c r="K91" s="51">
        <f t="shared" si="13"/>
        <v>2220325.9372456619</v>
      </c>
      <c r="L91" s="64">
        <f t="shared" si="11"/>
        <v>0.16946912887337665</v>
      </c>
      <c r="M91" s="53">
        <f t="shared" si="12"/>
        <v>0.16946913</v>
      </c>
      <c r="N91" s="239"/>
      <c r="O91" s="241"/>
      <c r="P91" s="242"/>
    </row>
    <row r="92" spans="1:16" ht="15.75">
      <c r="A92" s="14">
        <v>427300</v>
      </c>
      <c r="B92" s="14" t="s">
        <v>319</v>
      </c>
      <c r="C92" s="46">
        <v>3380938.76</v>
      </c>
      <c r="D92" s="46">
        <v>3361355.42</v>
      </c>
      <c r="E92" s="46">
        <v>152295.38</v>
      </c>
      <c r="G92" s="46">
        <f t="shared" si="14"/>
        <v>4810642.4550799364</v>
      </c>
      <c r="H92" s="46">
        <f t="shared" si="9"/>
        <v>4782777.8726358982</v>
      </c>
      <c r="I92" s="46">
        <f t="shared" si="10"/>
        <v>216696.80309161588</v>
      </c>
      <c r="K92" s="51">
        <f t="shared" si="13"/>
        <v>4566081.0695442827</v>
      </c>
      <c r="L92" s="64">
        <f t="shared" si="11"/>
        <v>0.34851179650714026</v>
      </c>
      <c r="M92" s="53">
        <f t="shared" si="12"/>
        <v>0.34851179999999998</v>
      </c>
      <c r="N92" s="239"/>
      <c r="O92" s="241"/>
      <c r="P92" s="242"/>
    </row>
    <row r="93" spans="1:16" ht="15.75">
      <c r="A93" s="14">
        <v>427700</v>
      </c>
      <c r="B93" s="14" t="s">
        <v>320</v>
      </c>
      <c r="C93" s="46">
        <v>1059411.8700000001</v>
      </c>
      <c r="D93" s="46">
        <v>1044244.09</v>
      </c>
      <c r="E93" s="46">
        <v>48502.36</v>
      </c>
      <c r="G93" s="46">
        <f t="shared" si="14"/>
        <v>1507407.2856728192</v>
      </c>
      <c r="H93" s="46">
        <f t="shared" si="9"/>
        <v>1485825.4790809387</v>
      </c>
      <c r="I93" s="46">
        <f t="shared" si="10"/>
        <v>69012.640793165658</v>
      </c>
      <c r="K93" s="51">
        <f t="shared" si="13"/>
        <v>1416812.8382877731</v>
      </c>
      <c r="L93" s="64">
        <f t="shared" si="11"/>
        <v>0.10813999577877259</v>
      </c>
      <c r="M93" s="53">
        <f t="shared" si="12"/>
        <v>0.10814</v>
      </c>
      <c r="N93" s="239"/>
      <c r="O93" s="241"/>
      <c r="P93" s="242"/>
    </row>
    <row r="94" spans="1:16" ht="15.75">
      <c r="A94" s="14">
        <v>780200</v>
      </c>
      <c r="B94" s="14" t="s">
        <v>321</v>
      </c>
      <c r="C94" s="46">
        <v>6637052.4900000002</v>
      </c>
      <c r="D94" s="46">
        <v>6565256.1100000003</v>
      </c>
      <c r="E94" s="46">
        <v>305481.18</v>
      </c>
      <c r="G94" s="46">
        <f t="shared" si="14"/>
        <v>9443674.8937114757</v>
      </c>
      <c r="H94" s="46">
        <f t="shared" si="9"/>
        <v>9341517.8485039938</v>
      </c>
      <c r="I94" s="46">
        <f t="shared" si="10"/>
        <v>434660.5597008554</v>
      </c>
      <c r="K94" s="51">
        <f t="shared" si="13"/>
        <v>8906857.2888031378</v>
      </c>
      <c r="L94" s="64">
        <f t="shared" si="11"/>
        <v>0.67982692108953435</v>
      </c>
      <c r="M94" s="53">
        <f t="shared" si="12"/>
        <v>0.67982692</v>
      </c>
      <c r="N94" s="239"/>
      <c r="O94" s="241"/>
      <c r="P94" s="242"/>
    </row>
    <row r="95" spans="1:16" ht="15.75">
      <c r="A95" s="14">
        <v>766300</v>
      </c>
      <c r="B95" s="14" t="s">
        <v>322</v>
      </c>
      <c r="C95" s="46">
        <v>1058258.8899999999</v>
      </c>
      <c r="D95" s="46">
        <v>1064973.54</v>
      </c>
      <c r="E95" s="46">
        <v>42344.57</v>
      </c>
      <c r="G95" s="46">
        <f t="shared" si="14"/>
        <v>1505766.7429325955</v>
      </c>
      <c r="H95" s="46">
        <f t="shared" si="9"/>
        <v>1515320.8291358615</v>
      </c>
      <c r="I95" s="46">
        <f t="shared" si="10"/>
        <v>60250.89498636889</v>
      </c>
      <c r="K95" s="51">
        <f t="shared" si="13"/>
        <v>1455069.9341494925</v>
      </c>
      <c r="L95" s="64">
        <f t="shared" si="11"/>
        <v>0.11106001603352564</v>
      </c>
      <c r="M95" s="53">
        <f t="shared" si="12"/>
        <v>0.11106002</v>
      </c>
      <c r="N95" s="239"/>
      <c r="O95" s="241"/>
      <c r="P95" s="242"/>
    </row>
    <row r="96" spans="1:16" ht="15.75">
      <c r="A96" s="14">
        <v>888301</v>
      </c>
      <c r="B96" s="14" t="s">
        <v>323</v>
      </c>
      <c r="C96" s="46">
        <v>1539626.58</v>
      </c>
      <c r="D96" s="46">
        <v>1522524.25</v>
      </c>
      <c r="E96" s="46">
        <v>80500.509999999995</v>
      </c>
      <c r="G96" s="46">
        <f t="shared" si="14"/>
        <v>2190691.259583042</v>
      </c>
      <c r="H96" s="46">
        <f t="shared" si="9"/>
        <v>2166356.8363299016</v>
      </c>
      <c r="I96" s="46">
        <f t="shared" si="10"/>
        <v>114541.90642056675</v>
      </c>
      <c r="K96" s="51">
        <f t="shared" si="13"/>
        <v>2051814.9299093348</v>
      </c>
      <c r="L96" s="64">
        <f t="shared" si="11"/>
        <v>0.15660731739794601</v>
      </c>
      <c r="M96" s="53">
        <f t="shared" si="12"/>
        <v>0.15660731999999999</v>
      </c>
      <c r="N96" s="239"/>
      <c r="O96" s="241"/>
      <c r="P96" s="242"/>
    </row>
    <row r="97" spans="1:16" ht="15.75">
      <c r="A97" s="14" t="s">
        <v>324</v>
      </c>
      <c r="B97" s="14" t="s">
        <v>325</v>
      </c>
      <c r="C97" s="46">
        <v>3086642.55</v>
      </c>
      <c r="D97" s="46">
        <v>3067216.11</v>
      </c>
      <c r="E97" s="46">
        <v>106040.94</v>
      </c>
      <c r="G97" s="46">
        <f t="shared" si="14"/>
        <v>4391896.6738948552</v>
      </c>
      <c r="H97" s="46">
        <f t="shared" si="9"/>
        <v>4364255.3400379056</v>
      </c>
      <c r="I97" s="46">
        <f t="shared" si="10"/>
        <v>150882.66429900797</v>
      </c>
      <c r="K97" s="51">
        <f t="shared" si="13"/>
        <v>4213372.6757388972</v>
      </c>
      <c r="L97" s="64">
        <f t="shared" si="11"/>
        <v>0.32159089122839729</v>
      </c>
      <c r="M97" s="53">
        <f t="shared" si="12"/>
        <v>0.32159089000000002</v>
      </c>
      <c r="N97" s="239"/>
      <c r="O97" s="241"/>
      <c r="P97" s="242"/>
    </row>
    <row r="98" spans="1:16" ht="15.75">
      <c r="A98" s="14">
        <v>648500</v>
      </c>
      <c r="B98" s="14" t="s">
        <v>326</v>
      </c>
      <c r="C98" s="46">
        <v>513129.3</v>
      </c>
      <c r="D98" s="46">
        <v>509432.32000000001</v>
      </c>
      <c r="E98" s="46">
        <v>17471.830000000002</v>
      </c>
      <c r="G98" s="46">
        <f t="shared" si="14"/>
        <v>730117.21617975994</v>
      </c>
      <c r="H98" s="46">
        <f t="shared" si="9"/>
        <v>724856.88755328662</v>
      </c>
      <c r="I98" s="46">
        <f t="shared" si="10"/>
        <v>24860.174387169114</v>
      </c>
      <c r="K98" s="51">
        <f t="shared" si="13"/>
        <v>699996.71316611755</v>
      </c>
      <c r="L98" s="64">
        <f t="shared" si="11"/>
        <v>5.3428116658245199E-2</v>
      </c>
      <c r="M98" s="53">
        <f t="shared" si="12"/>
        <v>5.3428120000000003E-2</v>
      </c>
      <c r="N98" s="239"/>
      <c r="O98" s="241"/>
      <c r="P98" s="242"/>
    </row>
    <row r="99" spans="1:16" ht="15.75">
      <c r="A99" s="14">
        <v>387500</v>
      </c>
      <c r="B99" s="14" t="s">
        <v>327</v>
      </c>
      <c r="C99" s="46">
        <v>509116.98</v>
      </c>
      <c r="D99" s="46">
        <v>501845.51</v>
      </c>
      <c r="E99" s="46">
        <v>24369.29</v>
      </c>
      <c r="G99" s="46">
        <f t="shared" si="14"/>
        <v>724408.19915652159</v>
      </c>
      <c r="H99" s="46">
        <f t="shared" si="9"/>
        <v>714061.82947165926</v>
      </c>
      <c r="I99" s="46">
        <f t="shared" si="10"/>
        <v>34674.375786136676</v>
      </c>
      <c r="K99" s="51">
        <f t="shared" si="13"/>
        <v>679387.45368552255</v>
      </c>
      <c r="L99" s="64">
        <f t="shared" si="11"/>
        <v>5.185508938674719E-2</v>
      </c>
      <c r="M99" s="53">
        <f t="shared" si="12"/>
        <v>5.185509E-2</v>
      </c>
      <c r="N99" s="239"/>
      <c r="O99" s="241"/>
      <c r="P99" s="242"/>
    </row>
    <row r="100" spans="1:16" ht="15.75">
      <c r="A100" s="14">
        <v>407700</v>
      </c>
      <c r="B100" s="14" t="s">
        <v>328</v>
      </c>
      <c r="C100" s="46">
        <v>1099190.94</v>
      </c>
      <c r="D100" s="46">
        <v>1088899.6499999999</v>
      </c>
      <c r="E100" s="46">
        <v>54786.8</v>
      </c>
      <c r="G100" s="46">
        <f t="shared" si="14"/>
        <v>1564007.8030290094</v>
      </c>
      <c r="H100" s="46">
        <f t="shared" si="9"/>
        <v>1549364.6165929618</v>
      </c>
      <c r="I100" s="46">
        <f t="shared" si="10"/>
        <v>77954.593314779093</v>
      </c>
      <c r="K100" s="51">
        <f t="shared" si="13"/>
        <v>1471410.0232781828</v>
      </c>
      <c r="L100" s="64">
        <f t="shared" si="11"/>
        <v>0.11230719358701023</v>
      </c>
      <c r="M100" s="53">
        <f t="shared" si="12"/>
        <v>0.11230719</v>
      </c>
      <c r="N100" s="239"/>
      <c r="O100" s="241"/>
      <c r="P100" s="242"/>
    </row>
    <row r="101" spans="1:16" ht="15.75">
      <c r="A101" s="14">
        <v>961600</v>
      </c>
      <c r="B101" s="14" t="s">
        <v>329</v>
      </c>
      <c r="C101" s="46">
        <v>1702551.31</v>
      </c>
      <c r="D101" s="46">
        <v>1694518.03</v>
      </c>
      <c r="E101" s="46">
        <v>77942.960000000006</v>
      </c>
      <c r="G101" s="46">
        <f t="shared" si="14"/>
        <v>2422512.2651550076</v>
      </c>
      <c r="H101" s="46">
        <f t="shared" si="9"/>
        <v>2411081.937496087</v>
      </c>
      <c r="I101" s="46">
        <f t="shared" si="10"/>
        <v>110902.84062128275</v>
      </c>
      <c r="K101" s="51">
        <f t="shared" si="13"/>
        <v>2300179.0968748042</v>
      </c>
      <c r="L101" s="64">
        <f t="shared" si="11"/>
        <v>0.17556402024636344</v>
      </c>
      <c r="M101" s="53">
        <f t="shared" si="12"/>
        <v>0.17556401999999999</v>
      </c>
      <c r="N101" s="239"/>
      <c r="O101" s="241"/>
      <c r="P101" s="242"/>
    </row>
    <row r="102" spans="1:16" ht="15.75">
      <c r="A102" s="14">
        <v>661400</v>
      </c>
      <c r="B102" s="14" t="s">
        <v>330</v>
      </c>
      <c r="C102" s="46">
        <v>3281713.58</v>
      </c>
      <c r="D102" s="46">
        <v>3253710.74</v>
      </c>
      <c r="E102" s="46">
        <v>171784.52</v>
      </c>
      <c r="G102" s="46">
        <f t="shared" si="14"/>
        <v>4669457.7435529679</v>
      </c>
      <c r="H102" s="46">
        <f t="shared" si="9"/>
        <v>4629613.2918993067</v>
      </c>
      <c r="I102" s="46">
        <f t="shared" si="10"/>
        <v>244427.35101109269</v>
      </c>
      <c r="K102" s="51">
        <f t="shared" si="13"/>
        <v>4385185.9408882139</v>
      </c>
      <c r="L102" s="64">
        <f t="shared" si="11"/>
        <v>0.33470475162398644</v>
      </c>
      <c r="M102" s="53">
        <f t="shared" si="12"/>
        <v>0.33470475</v>
      </c>
      <c r="N102" s="239"/>
      <c r="O102" s="241"/>
      <c r="P102" s="242"/>
    </row>
    <row r="103" spans="1:16" ht="15.75">
      <c r="A103" s="14">
        <v>568700</v>
      </c>
      <c r="B103" s="14" t="s">
        <v>331</v>
      </c>
      <c r="C103" s="46">
        <v>1403044.1</v>
      </c>
      <c r="D103" s="46">
        <v>1284087.8500000001</v>
      </c>
      <c r="E103" s="46">
        <v>53644.9</v>
      </c>
      <c r="G103" s="46">
        <f t="shared" si="14"/>
        <v>1996351.8989647187</v>
      </c>
      <c r="H103" s="46">
        <f t="shared" si="9"/>
        <v>1827092.4041411262</v>
      </c>
      <c r="I103" s="46">
        <f t="shared" si="10"/>
        <v>76329.815994217453</v>
      </c>
      <c r="K103" s="51">
        <f t="shared" si="13"/>
        <v>1750762.5881469087</v>
      </c>
      <c r="L103" s="64">
        <f t="shared" si="11"/>
        <v>0.13362912431019686</v>
      </c>
      <c r="M103" s="53">
        <f t="shared" si="12"/>
        <v>0.13362911999999999</v>
      </c>
      <c r="N103" s="239"/>
      <c r="O103" s="241"/>
      <c r="P103" s="242"/>
    </row>
    <row r="104" spans="1:16" ht="15.75">
      <c r="A104" s="14" t="s">
        <v>332</v>
      </c>
      <c r="B104" s="14" t="s">
        <v>333</v>
      </c>
      <c r="C104" s="46">
        <v>12120053.68</v>
      </c>
      <c r="D104" s="46">
        <v>12023146.189999999</v>
      </c>
      <c r="E104" s="46">
        <v>452754.28</v>
      </c>
      <c r="G104" s="46">
        <f t="shared" si="14"/>
        <v>17245282.724628773</v>
      </c>
      <c r="H104" s="46">
        <f t="shared" si="9"/>
        <v>17107395.788868587</v>
      </c>
      <c r="I104" s="46">
        <f t="shared" si="10"/>
        <v>644211.30215536628</v>
      </c>
      <c r="K104" s="51">
        <f t="shared" si="13"/>
        <v>16463184.486713221</v>
      </c>
      <c r="L104" s="64">
        <f t="shared" si="11"/>
        <v>1.2565729592412926</v>
      </c>
      <c r="M104" s="53">
        <f t="shared" si="12"/>
        <v>1.25657296</v>
      </c>
      <c r="N104" s="239"/>
      <c r="O104" s="241"/>
      <c r="P104" s="242"/>
    </row>
    <row r="105" spans="1:16" ht="15.75">
      <c r="A105" s="14">
        <v>840200</v>
      </c>
      <c r="B105" s="14" t="s">
        <v>334</v>
      </c>
      <c r="C105" s="46">
        <v>9461124.5399999991</v>
      </c>
      <c r="D105" s="46">
        <v>9314596.3599999994</v>
      </c>
      <c r="E105" s="46">
        <v>481310.6</v>
      </c>
      <c r="G105" s="46">
        <f t="shared" si="14"/>
        <v>13461967.404852562</v>
      </c>
      <c r="H105" s="46">
        <f t="shared" si="9"/>
        <v>13253476.588067228</v>
      </c>
      <c r="I105" s="46">
        <f t="shared" si="10"/>
        <v>684843.28489877691</v>
      </c>
      <c r="K105" s="51">
        <f t="shared" si="13"/>
        <v>12568633.303168451</v>
      </c>
      <c r="L105" s="64">
        <f t="shared" si="11"/>
        <v>0.9593165135291577</v>
      </c>
      <c r="M105" s="53">
        <f t="shared" si="12"/>
        <v>0.95931650999999996</v>
      </c>
      <c r="N105" s="239"/>
      <c r="O105" s="241"/>
      <c r="P105" s="242"/>
    </row>
    <row r="106" spans="1:16" ht="15.75">
      <c r="A106" s="14" t="s">
        <v>335</v>
      </c>
      <c r="B106" s="14" t="s">
        <v>336</v>
      </c>
      <c r="C106" s="46">
        <v>3263093.61</v>
      </c>
      <c r="D106" s="46">
        <v>3214554.48</v>
      </c>
      <c r="E106" s="46">
        <v>99295.94</v>
      </c>
      <c r="G106" s="46">
        <f t="shared" si="14"/>
        <v>4642963.9131251387</v>
      </c>
      <c r="H106" s="46">
        <f t="shared" si="9"/>
        <v>4573898.9533354966</v>
      </c>
      <c r="I106" s="46">
        <f t="shared" si="10"/>
        <v>141285.3939362895</v>
      </c>
      <c r="K106" s="51">
        <f t="shared" si="13"/>
        <v>4432613.5593992071</v>
      </c>
      <c r="L106" s="64">
        <f t="shared" si="11"/>
        <v>0.33832472338523489</v>
      </c>
      <c r="M106" s="53">
        <f t="shared" si="12"/>
        <v>0.33832472000000002</v>
      </c>
      <c r="N106" s="239"/>
      <c r="O106" s="241"/>
      <c r="P106" s="242"/>
    </row>
    <row r="107" spans="1:16" ht="15.75">
      <c r="A107" s="14" t="s">
        <v>337</v>
      </c>
      <c r="B107" s="14" t="s">
        <v>338</v>
      </c>
      <c r="C107" s="46">
        <v>1158275.55</v>
      </c>
      <c r="D107" s="46">
        <v>1135211.25</v>
      </c>
      <c r="E107" s="46">
        <v>32101.969999999998</v>
      </c>
      <c r="G107" s="46">
        <f t="shared" si="14"/>
        <v>1648077.6290402445</v>
      </c>
      <c r="H107" s="46">
        <f t="shared" si="9"/>
        <v>1615260.0867382656</v>
      </c>
      <c r="I107" s="46">
        <f t="shared" si="10"/>
        <v>45676.988178780994</v>
      </c>
      <c r="K107" s="51">
        <f t="shared" si="13"/>
        <v>1569583.0985594846</v>
      </c>
      <c r="L107" s="64">
        <f t="shared" si="11"/>
        <v>0.11980037522654077</v>
      </c>
      <c r="M107" s="53">
        <f t="shared" si="12"/>
        <v>0.11980038</v>
      </c>
      <c r="N107" s="239"/>
      <c r="O107" s="241"/>
      <c r="P107" s="242"/>
    </row>
    <row r="108" spans="1:16" ht="15.75">
      <c r="A108" s="14" t="s">
        <v>339</v>
      </c>
      <c r="B108" s="14" t="s">
        <v>340</v>
      </c>
      <c r="C108" s="46">
        <v>9037748.7899999991</v>
      </c>
      <c r="D108" s="46">
        <v>8879284.2799999993</v>
      </c>
      <c r="E108" s="46">
        <v>333111.83</v>
      </c>
      <c r="G108" s="46">
        <f t="shared" si="14"/>
        <v>12859557.984872026</v>
      </c>
      <c r="H108" s="46">
        <f t="shared" si="9"/>
        <v>12634083.300607281</v>
      </c>
      <c r="I108" s="46">
        <f t="shared" si="10"/>
        <v>473975.43269531766</v>
      </c>
      <c r="K108" s="51">
        <f t="shared" si="13"/>
        <v>12160107.867911963</v>
      </c>
      <c r="L108" s="64">
        <f t="shared" si="11"/>
        <v>0.92813530338601202</v>
      </c>
      <c r="M108" s="53">
        <f t="shared" si="12"/>
        <v>0.9281353</v>
      </c>
      <c r="N108" s="239"/>
      <c r="O108" s="241"/>
      <c r="P108" s="242"/>
    </row>
    <row r="109" spans="1:16" ht="15.75">
      <c r="A109" s="14">
        <v>328200</v>
      </c>
      <c r="B109" s="14" t="s">
        <v>341</v>
      </c>
      <c r="C109" s="46">
        <v>1551032.11</v>
      </c>
      <c r="D109" s="46">
        <v>1538197.55</v>
      </c>
      <c r="E109" s="46">
        <v>67513.72</v>
      </c>
      <c r="G109" s="46">
        <f t="shared" si="14"/>
        <v>2206919.8667053692</v>
      </c>
      <c r="H109" s="46">
        <f t="shared" si="9"/>
        <v>2188657.9330794932</v>
      </c>
      <c r="I109" s="46">
        <f t="shared" si="10"/>
        <v>96063.369018958343</v>
      </c>
      <c r="K109" s="51">
        <f t="shared" si="13"/>
        <v>2092594.5640605348</v>
      </c>
      <c r="L109" s="64">
        <f t="shared" si="11"/>
        <v>0.1597198735138971</v>
      </c>
      <c r="M109" s="53">
        <f t="shared" si="12"/>
        <v>0.15971987000000001</v>
      </c>
      <c r="N109" s="239"/>
      <c r="O109" s="241"/>
      <c r="P109" s="242"/>
    </row>
    <row r="110" spans="1:16" ht="15.75">
      <c r="A110" s="14">
        <v>621200</v>
      </c>
      <c r="B110" s="14" t="s">
        <v>342</v>
      </c>
      <c r="C110" s="46">
        <v>1506483.92</v>
      </c>
      <c r="D110" s="46">
        <v>1487255.14</v>
      </c>
      <c r="E110" s="46">
        <v>66683.960000000006</v>
      </c>
      <c r="G110" s="46">
        <f t="shared" si="14"/>
        <v>2143533.5029396531</v>
      </c>
      <c r="H110" s="46">
        <f t="shared" si="9"/>
        <v>2116173.4139247928</v>
      </c>
      <c r="I110" s="46">
        <f t="shared" si="10"/>
        <v>94882.726905367657</v>
      </c>
      <c r="K110" s="51">
        <f t="shared" si="13"/>
        <v>2021290.6870194252</v>
      </c>
      <c r="L110" s="64">
        <f t="shared" si="11"/>
        <v>0.15427751672981105</v>
      </c>
      <c r="M110" s="53">
        <f t="shared" si="12"/>
        <v>0.15427752</v>
      </c>
      <c r="N110" s="239"/>
      <c r="O110" s="241"/>
      <c r="P110" s="242"/>
    </row>
    <row r="111" spans="1:16" ht="15.75">
      <c r="A111" s="14">
        <v>941600</v>
      </c>
      <c r="B111" s="14" t="s">
        <v>343</v>
      </c>
      <c r="C111" s="46">
        <v>5221781.21</v>
      </c>
      <c r="D111" s="46">
        <v>5117816.87</v>
      </c>
      <c r="E111" s="46">
        <v>239500.54</v>
      </c>
      <c r="G111" s="46">
        <f t="shared" si="14"/>
        <v>7429925.2850012239</v>
      </c>
      <c r="H111" s="46">
        <f t="shared" si="9"/>
        <v>7281997.3563041762</v>
      </c>
      <c r="I111" s="46">
        <f t="shared" si="10"/>
        <v>340778.5669973421</v>
      </c>
      <c r="K111" s="51">
        <f t="shared" si="13"/>
        <v>6941218.7893068343</v>
      </c>
      <c r="L111" s="64">
        <f t="shared" si="11"/>
        <v>0.52979712654376487</v>
      </c>
      <c r="M111" s="53">
        <f t="shared" si="12"/>
        <v>0.52979712999999995</v>
      </c>
      <c r="N111" s="239"/>
      <c r="O111" s="241"/>
      <c r="P111" s="242"/>
    </row>
    <row r="112" spans="1:16" ht="15.75">
      <c r="A112" s="14" t="s">
        <v>344</v>
      </c>
      <c r="B112" s="14" t="s">
        <v>345</v>
      </c>
      <c r="C112" s="46">
        <v>6389415.0300000003</v>
      </c>
      <c r="D112" s="46">
        <v>6297914.9400000004</v>
      </c>
      <c r="E112" s="46">
        <v>189262.01</v>
      </c>
      <c r="G112" s="46">
        <f t="shared" si="14"/>
        <v>9091318.5326207597</v>
      </c>
      <c r="H112" s="46">
        <f t="shared" si="9"/>
        <v>8961125.633889392</v>
      </c>
      <c r="I112" s="46">
        <f t="shared" si="10"/>
        <v>269295.57885271002</v>
      </c>
      <c r="K112" s="51">
        <f t="shared" si="13"/>
        <v>8691830.0550366826</v>
      </c>
      <c r="L112" s="64">
        <f t="shared" si="11"/>
        <v>0.66341470098294142</v>
      </c>
      <c r="M112" s="53">
        <f t="shared" si="12"/>
        <v>0.66341470000000002</v>
      </c>
      <c r="N112" s="239"/>
      <c r="O112" s="241"/>
      <c r="P112" s="242"/>
    </row>
    <row r="113" spans="1:16" ht="15.75">
      <c r="A113" s="14">
        <v>941800</v>
      </c>
      <c r="B113" s="14" t="s">
        <v>346</v>
      </c>
      <c r="C113" s="46">
        <v>1124151.28</v>
      </c>
      <c r="D113" s="46">
        <v>1132183.1599999999</v>
      </c>
      <c r="E113" s="46">
        <v>54865.48</v>
      </c>
      <c r="G113" s="46">
        <f t="shared" si="14"/>
        <v>1599523.1671988207</v>
      </c>
      <c r="H113" s="46">
        <f t="shared" si="9"/>
        <v>1610951.5028372062</v>
      </c>
      <c r="I113" s="46">
        <f t="shared" si="10"/>
        <v>78066.544868839686</v>
      </c>
      <c r="K113" s="51">
        <f t="shared" si="13"/>
        <v>1532884.9579683666</v>
      </c>
      <c r="L113" s="64">
        <f t="shared" si="11"/>
        <v>0.11699934416487402</v>
      </c>
      <c r="M113" s="53">
        <f t="shared" si="12"/>
        <v>0.11699933999999999</v>
      </c>
      <c r="N113" s="239"/>
      <c r="O113" s="241"/>
      <c r="P113" s="242"/>
    </row>
    <row r="114" spans="1:16" ht="15.75">
      <c r="A114" s="14">
        <v>880200</v>
      </c>
      <c r="B114" s="14" t="s">
        <v>347</v>
      </c>
      <c r="C114" s="46">
        <v>11295004.07</v>
      </c>
      <c r="D114" s="46">
        <v>11027359.49</v>
      </c>
      <c r="E114" s="46">
        <v>521126.44</v>
      </c>
      <c r="G114" s="46">
        <f t="shared" si="14"/>
        <v>16071342.892186157</v>
      </c>
      <c r="H114" s="46">
        <f t="shared" si="9"/>
        <v>15690518.964035492</v>
      </c>
      <c r="I114" s="46">
        <f t="shared" si="10"/>
        <v>741496.12125144422</v>
      </c>
      <c r="K114" s="51">
        <f t="shared" ref="K114:K127" si="15">H114-I114</f>
        <v>14949022.842784049</v>
      </c>
      <c r="L114" s="64">
        <f t="shared" si="11"/>
        <v>1.141002695224796</v>
      </c>
      <c r="M114" s="53">
        <f t="shared" si="12"/>
        <v>1.1410027</v>
      </c>
      <c r="N114" s="239"/>
      <c r="O114" s="241"/>
      <c r="P114" s="242"/>
    </row>
    <row r="115" spans="1:16" ht="15.75">
      <c r="A115" s="14">
        <v>468900</v>
      </c>
      <c r="B115" s="14" t="s">
        <v>348</v>
      </c>
      <c r="C115" s="46">
        <v>1307562.8899999999</v>
      </c>
      <c r="D115" s="46">
        <v>1313901.07</v>
      </c>
      <c r="E115" s="46">
        <v>54496.6</v>
      </c>
      <c r="G115" s="46">
        <f t="shared" si="14"/>
        <v>1860494.3768106042</v>
      </c>
      <c r="H115" s="46">
        <f t="shared" si="9"/>
        <v>1869512.7944633213</v>
      </c>
      <c r="I115" s="46">
        <f t="shared" si="10"/>
        <v>77541.675915333442</v>
      </c>
      <c r="K115" s="51">
        <f t="shared" si="15"/>
        <v>1791971.1185479879</v>
      </c>
      <c r="L115" s="64">
        <f t="shared" si="11"/>
        <v>0.13677441646396332</v>
      </c>
      <c r="M115" s="53">
        <f t="shared" si="12"/>
        <v>0.13677442000000001</v>
      </c>
      <c r="N115" s="239"/>
      <c r="O115" s="241"/>
      <c r="P115" s="242"/>
    </row>
    <row r="116" spans="1:16" ht="15.75">
      <c r="A116" s="14">
        <v>900200</v>
      </c>
      <c r="B116" s="14" t="s">
        <v>349</v>
      </c>
      <c r="C116" s="46">
        <v>11757183.85</v>
      </c>
      <c r="D116" s="46">
        <v>11697530.310000001</v>
      </c>
      <c r="E116" s="46">
        <v>569931.81000000006</v>
      </c>
      <c r="G116" s="46">
        <f t="shared" si="14"/>
        <v>16728965.472592643</v>
      </c>
      <c r="H116" s="46">
        <f t="shared" si="9"/>
        <v>16644086.132122185</v>
      </c>
      <c r="I116" s="46">
        <f t="shared" si="10"/>
        <v>810939.90643194981</v>
      </c>
      <c r="K116" s="51">
        <f t="shared" si="15"/>
        <v>15833146.225690234</v>
      </c>
      <c r="L116" s="64">
        <f t="shared" si="11"/>
        <v>1.208484508144372</v>
      </c>
      <c r="M116" s="53">
        <f t="shared" si="12"/>
        <v>1.2084845099999999</v>
      </c>
      <c r="N116" s="239"/>
      <c r="O116" s="241"/>
      <c r="P116" s="242"/>
    </row>
    <row r="117" spans="1:16" ht="15.75">
      <c r="A117" s="14">
        <v>649300</v>
      </c>
      <c r="B117" s="14" t="s">
        <v>350</v>
      </c>
      <c r="C117" s="46">
        <v>779815.37</v>
      </c>
      <c r="D117" s="46">
        <v>753246.58</v>
      </c>
      <c r="E117" s="46">
        <v>28781.82</v>
      </c>
      <c r="G117" s="46">
        <f t="shared" si="14"/>
        <v>1109577.3074712153</v>
      </c>
      <c r="H117" s="46">
        <f t="shared" si="9"/>
        <v>1071773.3251375917</v>
      </c>
      <c r="I117" s="46">
        <f t="shared" si="10"/>
        <v>40952.840336708388</v>
      </c>
      <c r="K117" s="51">
        <f t="shared" si="15"/>
        <v>1030820.4848008833</v>
      </c>
      <c r="L117" s="64">
        <f t="shared" si="11"/>
        <v>7.8678651027580704E-2</v>
      </c>
      <c r="M117" s="53">
        <f t="shared" si="12"/>
        <v>7.8678650000000003E-2</v>
      </c>
      <c r="N117" s="239"/>
      <c r="O117" s="241"/>
      <c r="P117" s="242"/>
    </row>
    <row r="118" spans="1:16" ht="15.75">
      <c r="A118" s="14">
        <v>940200</v>
      </c>
      <c r="B118" s="14" t="s">
        <v>351</v>
      </c>
      <c r="C118" s="46">
        <v>3089536.25</v>
      </c>
      <c r="D118" s="46">
        <v>3069077.51</v>
      </c>
      <c r="E118" s="46">
        <v>153789.22999999998</v>
      </c>
      <c r="G118" s="46">
        <f t="shared" si="14"/>
        <v>4396014.0380532835</v>
      </c>
      <c r="H118" s="46">
        <f t="shared" si="9"/>
        <v>4366903.8736262172</v>
      </c>
      <c r="I118" s="46">
        <f t="shared" si="10"/>
        <v>218822.36014592971</v>
      </c>
      <c r="K118" s="51">
        <f t="shared" si="15"/>
        <v>4148081.5134802875</v>
      </c>
      <c r="L118" s="64">
        <f t="shared" si="11"/>
        <v>0.31660746235181403</v>
      </c>
      <c r="M118" s="53">
        <f t="shared" si="12"/>
        <v>0.31660746000000001</v>
      </c>
      <c r="N118" s="239"/>
      <c r="O118" s="241"/>
      <c r="P118" s="242"/>
    </row>
    <row r="119" spans="1:16" ht="15.75">
      <c r="A119" s="14">
        <v>701800</v>
      </c>
      <c r="B119" s="14" t="s">
        <v>352</v>
      </c>
      <c r="C119" s="46">
        <v>860621.31</v>
      </c>
      <c r="D119" s="46">
        <v>876651.88</v>
      </c>
      <c r="E119" s="46">
        <v>40413.56</v>
      </c>
      <c r="G119" s="46">
        <f t="shared" si="14"/>
        <v>1224553.8016289037</v>
      </c>
      <c r="H119" s="46">
        <f t="shared" si="9"/>
        <v>1247363.24779028</v>
      </c>
      <c r="I119" s="46">
        <f t="shared" si="10"/>
        <v>57503.315291318773</v>
      </c>
      <c r="K119" s="51">
        <f t="shared" si="15"/>
        <v>1189859.9324989612</v>
      </c>
      <c r="L119" s="64">
        <f t="shared" si="11"/>
        <v>9.0817533975248652E-2</v>
      </c>
      <c r="M119" s="53">
        <f t="shared" si="12"/>
        <v>9.0817529999999994E-2</v>
      </c>
      <c r="N119" s="239"/>
      <c r="O119" s="241"/>
      <c r="P119" s="242"/>
    </row>
    <row r="120" spans="1:16" ht="15.75">
      <c r="A120" s="14">
        <v>769101</v>
      </c>
      <c r="B120" s="14" t="s">
        <v>353</v>
      </c>
      <c r="C120" s="46">
        <v>380848.43</v>
      </c>
      <c r="D120" s="46">
        <v>377672.58</v>
      </c>
      <c r="E120" s="46">
        <v>18492.3</v>
      </c>
      <c r="G120" s="46">
        <f t="shared" si="14"/>
        <v>541898.49517077312</v>
      </c>
      <c r="H120" s="46">
        <f t="shared" si="9"/>
        <v>537379.66773097485</v>
      </c>
      <c r="I120" s="46">
        <f t="shared" si="10"/>
        <v>26312.172383765603</v>
      </c>
      <c r="K120" s="51">
        <f t="shared" si="15"/>
        <v>511067.49534720927</v>
      </c>
      <c r="L120" s="64">
        <f t="shared" si="11"/>
        <v>3.9007859962862421E-2</v>
      </c>
      <c r="M120" s="53">
        <f t="shared" si="12"/>
        <v>3.9007859999999998E-2</v>
      </c>
      <c r="N120" s="239"/>
      <c r="O120" s="241"/>
      <c r="P120" s="242"/>
    </row>
    <row r="121" spans="1:16" ht="15.75">
      <c r="A121" s="14">
        <v>429300</v>
      </c>
      <c r="B121" s="14" t="s">
        <v>354</v>
      </c>
      <c r="C121" s="46">
        <v>1285760.78</v>
      </c>
      <c r="D121" s="46">
        <v>1276890.17</v>
      </c>
      <c r="E121" s="46">
        <v>56314.2</v>
      </c>
      <c r="G121" s="46">
        <f t="shared" si="14"/>
        <v>1829472.7690792882</v>
      </c>
      <c r="H121" s="46">
        <f t="shared" si="9"/>
        <v>1816851.0281671702</v>
      </c>
      <c r="I121" s="46">
        <f t="shared" si="10"/>
        <v>80127.887718339683</v>
      </c>
      <c r="K121" s="51">
        <f t="shared" si="15"/>
        <v>1736723.1404488306</v>
      </c>
      <c r="L121" s="64">
        <f t="shared" si="11"/>
        <v>0.1325575460651541</v>
      </c>
      <c r="M121" s="53">
        <f t="shared" si="12"/>
        <v>0.13255755</v>
      </c>
      <c r="N121" s="239"/>
      <c r="O121" s="241"/>
      <c r="P121" s="242"/>
    </row>
    <row r="122" spans="1:16" ht="15.75">
      <c r="A122" s="14">
        <v>409500</v>
      </c>
      <c r="B122" s="14" t="s">
        <v>355</v>
      </c>
      <c r="C122" s="46">
        <v>3214275.48</v>
      </c>
      <c r="D122" s="46">
        <v>3162039.83</v>
      </c>
      <c r="E122" s="46">
        <v>136960.09</v>
      </c>
      <c r="G122" s="46">
        <f t="shared" si="14"/>
        <v>4573501.9721003296</v>
      </c>
      <c r="H122" s="46">
        <f t="shared" si="9"/>
        <v>4499177.3382052463</v>
      </c>
      <c r="I122" s="46">
        <f t="shared" si="10"/>
        <v>194876.65124273623</v>
      </c>
      <c r="K122" s="51">
        <f t="shared" si="15"/>
        <v>4304300.6869625105</v>
      </c>
      <c r="L122" s="64">
        <f t="shared" si="11"/>
        <v>0.32853108437471079</v>
      </c>
      <c r="M122" s="53">
        <f t="shared" si="12"/>
        <v>0.32853107999999998</v>
      </c>
      <c r="N122" s="239"/>
      <c r="O122" s="241"/>
      <c r="P122" s="242"/>
    </row>
    <row r="123" spans="1:16" ht="15.75">
      <c r="A123" s="14">
        <v>980200</v>
      </c>
      <c r="B123" s="14" t="s">
        <v>356</v>
      </c>
      <c r="C123" s="46">
        <v>5009882.63</v>
      </c>
      <c r="D123" s="46">
        <v>4813687.55</v>
      </c>
      <c r="E123" s="46">
        <v>183466.73</v>
      </c>
      <c r="G123" s="46">
        <f t="shared" si="14"/>
        <v>7128420.7688060971</v>
      </c>
      <c r="H123" s="46">
        <f t="shared" si="9"/>
        <v>6849260.3200892424</v>
      </c>
      <c r="I123" s="46">
        <f t="shared" si="10"/>
        <v>261049.63830598575</v>
      </c>
      <c r="K123" s="51">
        <f t="shared" si="15"/>
        <v>6588210.6817832571</v>
      </c>
      <c r="L123" s="64">
        <f t="shared" si="11"/>
        <v>0.50285334524403724</v>
      </c>
      <c r="M123" s="53">
        <f t="shared" si="12"/>
        <v>0.50285334999999998</v>
      </c>
      <c r="N123" s="239"/>
      <c r="O123" s="241"/>
      <c r="P123" s="242"/>
    </row>
    <row r="124" spans="1:16" ht="15.75">
      <c r="A124" s="14">
        <v>561800</v>
      </c>
      <c r="B124" s="14" t="s">
        <v>357</v>
      </c>
      <c r="C124" s="46">
        <v>1278331.27</v>
      </c>
      <c r="D124" s="46">
        <v>1278636.17</v>
      </c>
      <c r="E124" s="46">
        <v>57479.44</v>
      </c>
      <c r="G124" s="46">
        <f t="shared" si="14"/>
        <v>1818901.5287334735</v>
      </c>
      <c r="H124" s="46">
        <f t="shared" si="9"/>
        <v>1819335.3623485353</v>
      </c>
      <c r="I124" s="46">
        <f t="shared" si="10"/>
        <v>81785.874866961487</v>
      </c>
      <c r="K124" s="51">
        <f t="shared" si="15"/>
        <v>1737549.4874815738</v>
      </c>
      <c r="L124" s="64">
        <f t="shared" si="11"/>
        <v>0.13262061802654362</v>
      </c>
      <c r="M124" s="53">
        <f t="shared" si="12"/>
        <v>0.13262061999999999</v>
      </c>
      <c r="N124" s="239"/>
      <c r="O124" s="241"/>
      <c r="P124" s="242"/>
    </row>
    <row r="125" spans="1:16" ht="15.75">
      <c r="A125" s="14">
        <v>381600</v>
      </c>
      <c r="B125" s="14" t="s">
        <v>358</v>
      </c>
      <c r="C125" s="46">
        <v>1308584.5</v>
      </c>
      <c r="D125" s="46">
        <v>1304095.6599999999</v>
      </c>
      <c r="E125" s="46">
        <v>54032.13</v>
      </c>
      <c r="G125" s="46">
        <f t="shared" si="14"/>
        <v>1861947.996881065</v>
      </c>
      <c r="H125" s="46">
        <f t="shared" si="9"/>
        <v>1855560.9529826238</v>
      </c>
      <c r="I125" s="46">
        <f t="shared" si="10"/>
        <v>76880.794645448797</v>
      </c>
      <c r="K125" s="51">
        <f t="shared" si="15"/>
        <v>1778680.1583371749</v>
      </c>
      <c r="L125" s="64">
        <f t="shared" si="11"/>
        <v>0.1357599674540079</v>
      </c>
      <c r="M125" s="53">
        <f t="shared" si="12"/>
        <v>0.13575997000000001</v>
      </c>
      <c r="N125" s="239"/>
      <c r="O125" s="241"/>
      <c r="P125" s="242"/>
    </row>
    <row r="126" spans="1:16" ht="15.75">
      <c r="A126" s="14">
        <v>781800</v>
      </c>
      <c r="B126" s="14" t="s">
        <v>359</v>
      </c>
      <c r="C126" s="46">
        <v>1505642.45</v>
      </c>
      <c r="D126" s="46">
        <v>1503891.72</v>
      </c>
      <c r="E126" s="46">
        <v>72294.45</v>
      </c>
      <c r="G126" s="46">
        <f t="shared" si="14"/>
        <v>2142336.19899716</v>
      </c>
      <c r="H126" s="46">
        <f t="shared" si="9"/>
        <v>2139845.1346321306</v>
      </c>
      <c r="I126" s="46">
        <f t="shared" si="10"/>
        <v>102865.73497020506</v>
      </c>
      <c r="K126" s="51">
        <f t="shared" si="15"/>
        <v>2036979.3996619256</v>
      </c>
      <c r="L126" s="64">
        <f t="shared" si="11"/>
        <v>0.15547497716571781</v>
      </c>
      <c r="M126" s="53">
        <f t="shared" si="12"/>
        <v>0.15547498000000001</v>
      </c>
      <c r="N126" s="239"/>
      <c r="O126" s="241"/>
      <c r="P126" s="242"/>
    </row>
    <row r="127" spans="1:16" ht="15.75">
      <c r="A127" s="14">
        <v>681801</v>
      </c>
      <c r="B127" s="14" t="s">
        <v>360</v>
      </c>
      <c r="C127" s="50">
        <v>664941.66</v>
      </c>
      <c r="D127" s="50">
        <v>650218.55000000005</v>
      </c>
      <c r="E127" s="50">
        <v>34412</v>
      </c>
      <c r="G127" s="46">
        <f t="shared" si="14"/>
        <v>946126.74372940394</v>
      </c>
      <c r="H127" s="46">
        <f t="shared" si="9"/>
        <v>925177.64554555761</v>
      </c>
      <c r="I127" s="46">
        <f t="shared" si="10"/>
        <v>48963.864747497173</v>
      </c>
      <c r="K127" s="52">
        <f t="shared" si="15"/>
        <v>876213.78079806047</v>
      </c>
      <c r="L127" s="64">
        <f t="shared" si="11"/>
        <v>6.6878102736078471E-2</v>
      </c>
      <c r="M127" s="53">
        <f t="shared" si="12"/>
        <v>6.6878099999999996E-2</v>
      </c>
      <c r="N127" s="239"/>
      <c r="O127" s="241"/>
      <c r="P127" s="242"/>
    </row>
    <row r="128" spans="1:16" ht="15.75">
      <c r="A128" s="428" t="s">
        <v>133</v>
      </c>
      <c r="B128" s="429"/>
      <c r="C128" s="347">
        <f>SUM(C9:C127)</f>
        <v>981647162.75999939</v>
      </c>
      <c r="D128" s="347">
        <f>SUM(D9:D127)</f>
        <v>957287072.31000042</v>
      </c>
      <c r="E128" s="347">
        <f>SUM(E9:E127)</f>
        <v>36497569.010000005</v>
      </c>
      <c r="F128" s="348"/>
      <c r="G128" s="347">
        <f>SUM(G9:G127)</f>
        <v>1396758075.8789082</v>
      </c>
      <c r="H128" s="347">
        <f>SUM(H9:H127)</f>
        <v>1362096789.8731377</v>
      </c>
      <c r="I128" s="347">
        <f>SUM(I9:I127)</f>
        <v>51931362.100955606</v>
      </c>
      <c r="K128" s="347">
        <f>SUM(K9:K127)</f>
        <v>1310165427.7721798</v>
      </c>
      <c r="L128" s="349">
        <f>SUM(L9:L127)</f>
        <v>100.00000000000016</v>
      </c>
      <c r="M128" s="349">
        <f>SUM(M9:M127)</f>
        <v>100</v>
      </c>
      <c r="N128" s="240"/>
      <c r="O128" s="65"/>
    </row>
  </sheetData>
  <sortState ref="A18:L127">
    <sortCondition ref="B18:B127"/>
  </sortState>
  <mergeCells count="3">
    <mergeCell ref="A2:C2"/>
    <mergeCell ref="A4:I4"/>
    <mergeCell ref="A128:B12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7"/>
  <sheetViews>
    <sheetView workbookViewId="0">
      <selection activeCell="B40" sqref="B40"/>
    </sheetView>
  </sheetViews>
  <sheetFormatPr defaultRowHeight="15"/>
  <cols>
    <col min="1" max="1" width="8.28515625" style="14" customWidth="1"/>
    <col min="2" max="2" width="25.28515625" style="14" customWidth="1"/>
    <col min="3" max="6" width="16.7109375" style="43" customWidth="1"/>
    <col min="7" max="7" width="13.28515625" customWidth="1"/>
    <col min="8" max="8" width="19.5703125" customWidth="1"/>
  </cols>
  <sheetData>
    <row r="1" spans="1:12" ht="18.75">
      <c r="B1" s="33" t="s">
        <v>361</v>
      </c>
    </row>
    <row r="2" spans="1:12" ht="15" customHeight="1">
      <c r="B2" s="33"/>
      <c r="C2" s="148"/>
      <c r="D2" s="148"/>
      <c r="E2" s="149"/>
      <c r="F2" s="148"/>
    </row>
    <row r="3" spans="1:12" ht="43.5">
      <c r="A3" s="350"/>
      <c r="B3" s="351" t="s">
        <v>154</v>
      </c>
      <c r="C3" s="351" t="s">
        <v>362</v>
      </c>
      <c r="D3" s="351" t="s">
        <v>363</v>
      </c>
      <c r="E3" s="351" t="s">
        <v>364</v>
      </c>
      <c r="F3" s="351" t="s">
        <v>365</v>
      </c>
      <c r="G3" s="403"/>
      <c r="H3" s="55"/>
    </row>
    <row r="4" spans="1:12" ht="15.75">
      <c r="A4" s="352"/>
      <c r="B4" s="353" t="s">
        <v>126</v>
      </c>
      <c r="C4" s="354">
        <f>C14+C125</f>
        <v>2180293</v>
      </c>
      <c r="D4" s="354">
        <f>D14+D125</f>
        <v>149252</v>
      </c>
      <c r="E4" s="354">
        <f>E14+E125</f>
        <v>214709</v>
      </c>
      <c r="F4" s="354">
        <f>F14+F125</f>
        <v>454401</v>
      </c>
      <c r="G4" s="398"/>
      <c r="H4" s="399"/>
      <c r="I4" s="148"/>
      <c r="J4" s="149"/>
      <c r="K4" s="148"/>
    </row>
    <row r="5" spans="1:12" ht="15.75">
      <c r="A5" s="339">
        <v>1</v>
      </c>
      <c r="B5" s="340" t="s">
        <v>2</v>
      </c>
      <c r="C5" s="42">
        <v>98089</v>
      </c>
      <c r="D5" s="42">
        <v>6285</v>
      </c>
      <c r="E5" s="42">
        <v>8993</v>
      </c>
      <c r="F5" s="150">
        <v>21266</v>
      </c>
      <c r="G5" s="400"/>
      <c r="H5" s="401"/>
      <c r="I5" s="238"/>
      <c r="J5" s="238"/>
      <c r="K5" s="237"/>
      <c r="L5" s="238"/>
    </row>
    <row r="6" spans="1:12" ht="15.75">
      <c r="A6" s="23">
        <v>2</v>
      </c>
      <c r="B6" s="24" t="s">
        <v>3</v>
      </c>
      <c r="C6" s="42">
        <v>24839</v>
      </c>
      <c r="D6" s="42">
        <v>1649</v>
      </c>
      <c r="E6" s="42">
        <v>2687</v>
      </c>
      <c r="F6" s="150">
        <v>5013</v>
      </c>
      <c r="G6" s="400"/>
      <c r="H6" s="402"/>
      <c r="I6" s="238"/>
      <c r="J6" s="238"/>
      <c r="K6" s="237"/>
      <c r="L6" s="238"/>
    </row>
    <row r="7" spans="1:12" ht="15.75">
      <c r="A7" s="23">
        <v>3</v>
      </c>
      <c r="B7" s="24" t="s">
        <v>4</v>
      </c>
      <c r="C7" s="42">
        <v>62572</v>
      </c>
      <c r="D7" s="42">
        <v>4851</v>
      </c>
      <c r="E7" s="42">
        <v>6611</v>
      </c>
      <c r="F7" s="150">
        <v>12237</v>
      </c>
      <c r="G7" s="400"/>
      <c r="H7" s="400"/>
      <c r="I7" s="238"/>
      <c r="J7" s="238"/>
      <c r="K7" s="237"/>
      <c r="L7" s="238"/>
    </row>
    <row r="8" spans="1:12" ht="15.75">
      <c r="A8" s="23">
        <v>4</v>
      </c>
      <c r="B8" s="24" t="s">
        <v>5</v>
      </c>
      <c r="C8" s="42">
        <v>57385</v>
      </c>
      <c r="D8" s="42">
        <v>3869</v>
      </c>
      <c r="E8" s="42">
        <v>5531</v>
      </c>
      <c r="F8" s="150">
        <v>12348</v>
      </c>
      <c r="G8" s="400"/>
      <c r="H8" s="401"/>
      <c r="I8" s="238"/>
      <c r="J8" s="238"/>
      <c r="K8" s="237"/>
      <c r="L8" s="238"/>
    </row>
    <row r="9" spans="1:12" ht="15.75">
      <c r="A9" s="23">
        <v>5</v>
      </c>
      <c r="B9" s="24" t="s">
        <v>6</v>
      </c>
      <c r="C9" s="42">
        <v>79995</v>
      </c>
      <c r="D9" s="42">
        <v>5683</v>
      </c>
      <c r="E9" s="42">
        <v>8565</v>
      </c>
      <c r="F9" s="150">
        <v>17135</v>
      </c>
      <c r="G9" s="400"/>
      <c r="H9" s="401"/>
      <c r="I9" s="238"/>
      <c r="J9" s="238"/>
      <c r="K9" s="237"/>
      <c r="L9" s="238"/>
    </row>
    <row r="10" spans="1:12" ht="15.75">
      <c r="A10" s="23">
        <v>6</v>
      </c>
      <c r="B10" s="24" t="s">
        <v>7</v>
      </c>
      <c r="C10" s="42">
        <v>32630</v>
      </c>
      <c r="D10" s="42">
        <v>2051</v>
      </c>
      <c r="E10" s="42">
        <v>3230</v>
      </c>
      <c r="F10" s="150">
        <v>6832</v>
      </c>
      <c r="G10" s="400"/>
      <c r="H10" s="401"/>
      <c r="I10" s="238"/>
      <c r="J10" s="238"/>
      <c r="K10" s="237"/>
      <c r="L10" s="238"/>
    </row>
    <row r="11" spans="1:12" ht="15.75">
      <c r="A11" s="23">
        <v>7</v>
      </c>
      <c r="B11" s="24" t="s">
        <v>8</v>
      </c>
      <c r="C11" s="42">
        <v>701185</v>
      </c>
      <c r="D11" s="42">
        <v>49998</v>
      </c>
      <c r="E11" s="42">
        <v>60690</v>
      </c>
      <c r="F11" s="150">
        <v>152761</v>
      </c>
      <c r="G11" s="400"/>
      <c r="H11" s="401"/>
      <c r="I11" s="238"/>
      <c r="J11" s="238"/>
      <c r="K11" s="237"/>
      <c r="L11" s="238"/>
    </row>
    <row r="12" spans="1:12" ht="15.75">
      <c r="A12" s="23">
        <v>8</v>
      </c>
      <c r="B12" s="24" t="s">
        <v>9</v>
      </c>
      <c r="C12" s="42">
        <v>25680</v>
      </c>
      <c r="D12" s="42">
        <v>1931</v>
      </c>
      <c r="E12" s="42">
        <v>2560</v>
      </c>
      <c r="F12" s="150">
        <v>5437</v>
      </c>
      <c r="G12" s="400"/>
      <c r="H12" s="402"/>
      <c r="I12" s="238"/>
      <c r="J12" s="238"/>
      <c r="K12" s="237"/>
      <c r="L12" s="238"/>
    </row>
    <row r="13" spans="1:12" ht="15.75">
      <c r="A13" s="27">
        <v>9</v>
      </c>
      <c r="B13" s="25" t="s">
        <v>10</v>
      </c>
      <c r="C13" s="42">
        <v>40679</v>
      </c>
      <c r="D13" s="42">
        <v>2616</v>
      </c>
      <c r="E13" s="42">
        <v>4026</v>
      </c>
      <c r="F13" s="150">
        <v>8864</v>
      </c>
      <c r="G13" s="400"/>
      <c r="H13" s="401"/>
      <c r="I13" s="238"/>
      <c r="J13" s="238"/>
      <c r="K13" s="237"/>
      <c r="L13" s="238"/>
    </row>
    <row r="14" spans="1:12" ht="15.75">
      <c r="A14" s="430" t="s">
        <v>11</v>
      </c>
      <c r="B14" s="430"/>
      <c r="C14" s="355">
        <f>SUM(C5:C13)</f>
        <v>1123054</v>
      </c>
      <c r="D14" s="355">
        <f>SUM(D5:D13)</f>
        <v>78933</v>
      </c>
      <c r="E14" s="355">
        <f>SUM(E5:E13)</f>
        <v>102893</v>
      </c>
      <c r="F14" s="355">
        <f>SUM(F5:F13)</f>
        <v>241893</v>
      </c>
      <c r="G14" s="399"/>
      <c r="H14" s="399"/>
      <c r="I14" s="149"/>
      <c r="J14" s="148"/>
    </row>
    <row r="15" spans="1:12" ht="15.75">
      <c r="A15" s="339">
        <v>10</v>
      </c>
      <c r="B15" s="340" t="s">
        <v>12</v>
      </c>
      <c r="C15" s="42">
        <v>4090</v>
      </c>
      <c r="D15" s="42">
        <v>214</v>
      </c>
      <c r="E15" s="42">
        <v>398</v>
      </c>
      <c r="F15" s="150">
        <v>946</v>
      </c>
      <c r="G15" s="400"/>
      <c r="H15" s="55"/>
    </row>
    <row r="16" spans="1:12" ht="15.75">
      <c r="A16" s="23">
        <v>11</v>
      </c>
      <c r="B16" s="24" t="s">
        <v>13</v>
      </c>
      <c r="C16" s="42">
        <v>9283</v>
      </c>
      <c r="D16" s="42">
        <v>529</v>
      </c>
      <c r="E16" s="42">
        <v>915</v>
      </c>
      <c r="F16" s="150">
        <v>1883</v>
      </c>
      <c r="G16" s="400"/>
      <c r="H16" s="55"/>
    </row>
    <row r="17" spans="1:8" ht="15.75">
      <c r="A17" s="23">
        <v>12</v>
      </c>
      <c r="B17" s="24" t="s">
        <v>14</v>
      </c>
      <c r="C17" s="42">
        <v>9839</v>
      </c>
      <c r="D17" s="42">
        <v>648</v>
      </c>
      <c r="E17" s="42">
        <v>1119</v>
      </c>
      <c r="F17" s="150">
        <v>2212</v>
      </c>
      <c r="G17" s="400"/>
      <c r="H17" s="55"/>
    </row>
    <row r="18" spans="1:8" ht="15.75">
      <c r="A18" s="23">
        <v>13</v>
      </c>
      <c r="B18" s="24" t="s">
        <v>15</v>
      </c>
      <c r="C18" s="42">
        <v>3056</v>
      </c>
      <c r="D18" s="42">
        <v>142</v>
      </c>
      <c r="E18" s="42">
        <v>273</v>
      </c>
      <c r="F18" s="150">
        <v>632</v>
      </c>
      <c r="G18" s="400"/>
      <c r="H18" s="55"/>
    </row>
    <row r="19" spans="1:8" ht="15.75">
      <c r="A19" s="23">
        <v>14</v>
      </c>
      <c r="B19" s="24" t="s">
        <v>16</v>
      </c>
      <c r="C19" s="42">
        <v>5661</v>
      </c>
      <c r="D19" s="42">
        <v>335</v>
      </c>
      <c r="E19" s="42">
        <v>581</v>
      </c>
      <c r="F19" s="150">
        <v>1216</v>
      </c>
      <c r="G19" s="400"/>
      <c r="H19" s="55"/>
    </row>
    <row r="20" spans="1:8" ht="15.75">
      <c r="A20" s="23">
        <v>15</v>
      </c>
      <c r="B20" s="24" t="s">
        <v>17</v>
      </c>
      <c r="C20" s="42">
        <v>1592</v>
      </c>
      <c r="D20" s="42">
        <v>90</v>
      </c>
      <c r="E20" s="42">
        <v>166</v>
      </c>
      <c r="F20" s="150">
        <v>337</v>
      </c>
      <c r="G20" s="400"/>
      <c r="H20" s="55"/>
    </row>
    <row r="21" spans="1:8" ht="15.75">
      <c r="A21" s="23">
        <v>16</v>
      </c>
      <c r="B21" s="24" t="s">
        <v>18</v>
      </c>
      <c r="C21" s="42">
        <v>18020</v>
      </c>
      <c r="D21" s="42">
        <v>1091</v>
      </c>
      <c r="E21" s="42">
        <v>1891</v>
      </c>
      <c r="F21" s="150">
        <v>3751</v>
      </c>
      <c r="G21" s="400"/>
      <c r="H21" s="55"/>
    </row>
    <row r="22" spans="1:8" ht="15.75">
      <c r="A22" s="23">
        <v>17</v>
      </c>
      <c r="B22" s="24" t="s">
        <v>19</v>
      </c>
      <c r="C22" s="42">
        <v>6086</v>
      </c>
      <c r="D22" s="42">
        <v>369</v>
      </c>
      <c r="E22" s="42">
        <v>679</v>
      </c>
      <c r="F22" s="150">
        <v>1202</v>
      </c>
      <c r="G22" s="400"/>
      <c r="H22" s="55"/>
    </row>
    <row r="23" spans="1:8" ht="15.75">
      <c r="A23" s="23">
        <v>18</v>
      </c>
      <c r="B23" s="24" t="s">
        <v>20</v>
      </c>
      <c r="C23" s="42">
        <v>3977</v>
      </c>
      <c r="D23" s="42">
        <v>231</v>
      </c>
      <c r="E23" s="42">
        <v>407</v>
      </c>
      <c r="F23" s="150">
        <v>865</v>
      </c>
      <c r="G23" s="400"/>
      <c r="H23" s="55"/>
    </row>
    <row r="24" spans="1:8" ht="15.75">
      <c r="A24" s="23">
        <v>19</v>
      </c>
      <c r="B24" s="24" t="s">
        <v>21</v>
      </c>
      <c r="C24" s="42">
        <v>7945</v>
      </c>
      <c r="D24" s="42">
        <v>467</v>
      </c>
      <c r="E24" s="42">
        <v>826</v>
      </c>
      <c r="F24" s="150">
        <v>1755</v>
      </c>
      <c r="G24" s="400"/>
      <c r="H24" s="55"/>
    </row>
    <row r="25" spans="1:8" ht="15.75">
      <c r="A25" s="23">
        <v>20</v>
      </c>
      <c r="B25" s="404" t="s">
        <v>22</v>
      </c>
      <c r="C25" s="42">
        <v>10450</v>
      </c>
      <c r="D25" s="42">
        <v>1098</v>
      </c>
      <c r="E25" s="42">
        <v>1296</v>
      </c>
      <c r="F25" s="150">
        <v>1438</v>
      </c>
      <c r="G25" s="400"/>
      <c r="H25" s="400"/>
    </row>
    <row r="26" spans="1:8" ht="15.75">
      <c r="A26" s="23">
        <v>21</v>
      </c>
      <c r="B26" s="404" t="s">
        <v>23</v>
      </c>
      <c r="C26" s="42">
        <v>10020</v>
      </c>
      <c r="D26" s="42">
        <v>1035</v>
      </c>
      <c r="E26" s="42">
        <v>1301</v>
      </c>
      <c r="F26" s="150">
        <v>1441</v>
      </c>
      <c r="G26" s="400"/>
      <c r="H26" s="55"/>
    </row>
    <row r="27" spans="1:8" ht="15.75">
      <c r="A27" s="23">
        <v>22</v>
      </c>
      <c r="B27" s="24" t="s">
        <v>24</v>
      </c>
      <c r="C27" s="42">
        <v>5621</v>
      </c>
      <c r="D27" s="42">
        <v>413</v>
      </c>
      <c r="E27" s="42">
        <v>737</v>
      </c>
      <c r="F27" s="150">
        <v>995</v>
      </c>
      <c r="G27" s="400"/>
      <c r="H27" s="55"/>
    </row>
    <row r="28" spans="1:8" ht="15.75">
      <c r="A28" s="23">
        <v>23</v>
      </c>
      <c r="B28" s="404" t="s">
        <v>25</v>
      </c>
      <c r="C28" s="42">
        <v>1252</v>
      </c>
      <c r="D28" s="42">
        <v>49</v>
      </c>
      <c r="E28" s="42">
        <v>125</v>
      </c>
      <c r="F28" s="150">
        <v>288</v>
      </c>
      <c r="G28" s="400"/>
      <c r="H28" s="55"/>
    </row>
    <row r="29" spans="1:8" ht="15.75">
      <c r="A29" s="23">
        <v>24</v>
      </c>
      <c r="B29" s="404" t="s">
        <v>26</v>
      </c>
      <c r="C29" s="42">
        <v>14606</v>
      </c>
      <c r="D29" s="42">
        <v>855</v>
      </c>
      <c r="E29" s="42">
        <v>1490</v>
      </c>
      <c r="F29" s="150">
        <v>3076</v>
      </c>
      <c r="G29" s="400"/>
      <c r="H29" s="55"/>
    </row>
    <row r="30" spans="1:8" ht="15.75">
      <c r="A30" s="23">
        <v>25</v>
      </c>
      <c r="B30" s="404" t="s">
        <v>27</v>
      </c>
      <c r="C30" s="42">
        <v>26348</v>
      </c>
      <c r="D30" s="42">
        <v>1729</v>
      </c>
      <c r="E30" s="42">
        <v>2770</v>
      </c>
      <c r="F30" s="150">
        <v>5072</v>
      </c>
      <c r="G30" s="400"/>
      <c r="H30" s="55"/>
    </row>
    <row r="31" spans="1:8" ht="15.75">
      <c r="A31" s="23">
        <v>26</v>
      </c>
      <c r="B31" s="404" t="s">
        <v>28</v>
      </c>
      <c r="C31" s="42">
        <v>3435</v>
      </c>
      <c r="D31" s="42">
        <v>217</v>
      </c>
      <c r="E31" s="42">
        <v>348</v>
      </c>
      <c r="F31" s="150">
        <v>719</v>
      </c>
      <c r="G31" s="400"/>
      <c r="H31" s="55"/>
    </row>
    <row r="32" spans="1:8" ht="15.75">
      <c r="A32" s="23">
        <v>27</v>
      </c>
      <c r="B32" s="404" t="s">
        <v>29</v>
      </c>
      <c r="C32" s="42">
        <v>6552</v>
      </c>
      <c r="D32" s="42">
        <v>387</v>
      </c>
      <c r="E32" s="42">
        <v>751</v>
      </c>
      <c r="F32" s="150">
        <v>1384</v>
      </c>
      <c r="G32" s="400"/>
      <c r="H32" s="55"/>
    </row>
    <row r="33" spans="1:8" ht="15.75">
      <c r="A33" s="23">
        <v>28</v>
      </c>
      <c r="B33" s="404" t="s">
        <v>30</v>
      </c>
      <c r="C33" s="42">
        <v>8146</v>
      </c>
      <c r="D33" s="42">
        <v>524</v>
      </c>
      <c r="E33" s="42">
        <v>838</v>
      </c>
      <c r="F33" s="150">
        <v>1681</v>
      </c>
      <c r="G33" s="400"/>
      <c r="H33" s="55"/>
    </row>
    <row r="34" spans="1:8" ht="15.75">
      <c r="A34" s="23">
        <v>29</v>
      </c>
      <c r="B34" s="404" t="s">
        <v>31</v>
      </c>
      <c r="C34" s="42">
        <v>6874</v>
      </c>
      <c r="D34" s="42">
        <v>524</v>
      </c>
      <c r="E34" s="42">
        <v>630</v>
      </c>
      <c r="F34" s="150">
        <v>1485</v>
      </c>
      <c r="G34" s="400"/>
      <c r="H34" s="55"/>
    </row>
    <row r="35" spans="1:8" ht="15.75">
      <c r="A35" s="23">
        <v>30</v>
      </c>
      <c r="B35" s="404" t="s">
        <v>32</v>
      </c>
      <c r="C35" s="42">
        <v>18964</v>
      </c>
      <c r="D35" s="42">
        <v>1297</v>
      </c>
      <c r="E35" s="42">
        <v>1871</v>
      </c>
      <c r="F35" s="150">
        <v>4079</v>
      </c>
      <c r="G35" s="400"/>
      <c r="H35" s="55"/>
    </row>
    <row r="36" spans="1:8" ht="15.75">
      <c r="A36" s="23">
        <v>31</v>
      </c>
      <c r="B36" s="404" t="s">
        <v>33</v>
      </c>
      <c r="C36" s="42">
        <v>2927</v>
      </c>
      <c r="D36" s="42">
        <v>147</v>
      </c>
      <c r="E36" s="42">
        <v>311</v>
      </c>
      <c r="F36" s="150">
        <v>631</v>
      </c>
      <c r="G36" s="400"/>
      <c r="H36" s="55"/>
    </row>
    <row r="37" spans="1:8" ht="15.75">
      <c r="A37" s="23">
        <v>32</v>
      </c>
      <c r="B37" s="404" t="s">
        <v>34</v>
      </c>
      <c r="C37" s="42">
        <v>3082</v>
      </c>
      <c r="D37" s="42">
        <v>148</v>
      </c>
      <c r="E37" s="42">
        <v>271</v>
      </c>
      <c r="F37" s="150">
        <v>680</v>
      </c>
      <c r="G37" s="400"/>
      <c r="H37" s="55"/>
    </row>
    <row r="38" spans="1:8" ht="15.75">
      <c r="A38" s="23">
        <v>33</v>
      </c>
      <c r="B38" s="404" t="s">
        <v>35</v>
      </c>
      <c r="C38" s="42">
        <v>8634</v>
      </c>
      <c r="D38" s="42">
        <v>419</v>
      </c>
      <c r="E38" s="42">
        <v>891</v>
      </c>
      <c r="F38" s="150">
        <v>1910</v>
      </c>
      <c r="G38" s="400"/>
      <c r="H38" s="55"/>
    </row>
    <row r="39" spans="1:8" ht="15.75">
      <c r="A39" s="23">
        <v>34</v>
      </c>
      <c r="B39" s="404" t="s">
        <v>36</v>
      </c>
      <c r="C39" s="42">
        <v>26266</v>
      </c>
      <c r="D39" s="42">
        <v>1372</v>
      </c>
      <c r="E39" s="42">
        <v>2398</v>
      </c>
      <c r="F39" s="150">
        <v>5633</v>
      </c>
      <c r="G39" s="400"/>
      <c r="H39" s="55"/>
    </row>
    <row r="40" spans="1:8" ht="15.75">
      <c r="A40" s="23">
        <v>35</v>
      </c>
      <c r="B40" s="404" t="s">
        <v>37</v>
      </c>
      <c r="C40" s="42">
        <v>22980</v>
      </c>
      <c r="D40" s="42">
        <v>1494</v>
      </c>
      <c r="E40" s="42">
        <v>2525</v>
      </c>
      <c r="F40" s="150">
        <v>4504</v>
      </c>
      <c r="G40" s="400"/>
      <c r="H40" s="55"/>
    </row>
    <row r="41" spans="1:8" ht="15.75">
      <c r="A41" s="23">
        <v>36</v>
      </c>
      <c r="B41" s="404" t="s">
        <v>38</v>
      </c>
      <c r="C41" s="42">
        <v>4556</v>
      </c>
      <c r="D41" s="42">
        <v>259</v>
      </c>
      <c r="E41" s="42">
        <v>462</v>
      </c>
      <c r="F41" s="150">
        <v>1006</v>
      </c>
      <c r="G41" s="400"/>
      <c r="H41" s="55"/>
    </row>
    <row r="42" spans="1:8" ht="15.75">
      <c r="A42" s="23">
        <v>37</v>
      </c>
      <c r="B42" s="404" t="s">
        <v>39</v>
      </c>
      <c r="C42" s="42">
        <v>3187</v>
      </c>
      <c r="D42" s="42">
        <v>190</v>
      </c>
      <c r="E42" s="42">
        <v>332</v>
      </c>
      <c r="F42" s="150">
        <v>696</v>
      </c>
      <c r="G42" s="400"/>
      <c r="H42" s="55"/>
    </row>
    <row r="43" spans="1:8" ht="15.75">
      <c r="A43" s="23">
        <v>38</v>
      </c>
      <c r="B43" s="404" t="s">
        <v>40</v>
      </c>
      <c r="C43" s="42">
        <v>7782</v>
      </c>
      <c r="D43" s="42">
        <v>432</v>
      </c>
      <c r="E43" s="42">
        <v>730</v>
      </c>
      <c r="F43" s="150">
        <v>1825</v>
      </c>
      <c r="G43" s="400"/>
      <c r="H43" s="55"/>
    </row>
    <row r="44" spans="1:8" ht="15.75">
      <c r="A44" s="23">
        <v>39</v>
      </c>
      <c r="B44" s="404" t="s">
        <v>41</v>
      </c>
      <c r="C44" s="42">
        <v>3341</v>
      </c>
      <c r="D44" s="42">
        <v>171</v>
      </c>
      <c r="E44" s="42">
        <v>318</v>
      </c>
      <c r="F44" s="150">
        <v>828</v>
      </c>
      <c r="G44" s="400"/>
      <c r="H44" s="55"/>
    </row>
    <row r="45" spans="1:8" ht="15.75">
      <c r="A45" s="23">
        <v>40</v>
      </c>
      <c r="B45" s="404" t="s">
        <v>42</v>
      </c>
      <c r="C45" s="42">
        <v>7895</v>
      </c>
      <c r="D45" s="42">
        <v>739</v>
      </c>
      <c r="E45" s="42">
        <v>1046</v>
      </c>
      <c r="F45" s="150">
        <v>1073</v>
      </c>
      <c r="G45" s="400"/>
      <c r="H45" s="55"/>
    </row>
    <row r="46" spans="1:8" ht="15.75">
      <c r="A46" s="23">
        <v>41</v>
      </c>
      <c r="B46" s="404" t="s">
        <v>43</v>
      </c>
      <c r="C46" s="42">
        <v>9874</v>
      </c>
      <c r="D46" s="42">
        <v>635</v>
      </c>
      <c r="E46" s="42">
        <v>1117</v>
      </c>
      <c r="F46" s="150">
        <v>2060</v>
      </c>
      <c r="G46" s="400"/>
      <c r="H46" s="55"/>
    </row>
    <row r="47" spans="1:8" ht="15.75">
      <c r="A47" s="23">
        <v>42</v>
      </c>
      <c r="B47" s="404" t="s">
        <v>44</v>
      </c>
      <c r="C47" s="42">
        <v>23721</v>
      </c>
      <c r="D47" s="42">
        <v>1382</v>
      </c>
      <c r="E47" s="42">
        <v>2514</v>
      </c>
      <c r="F47" s="150">
        <v>4793</v>
      </c>
      <c r="G47" s="400"/>
      <c r="H47" s="55"/>
    </row>
    <row r="48" spans="1:8" ht="15.75">
      <c r="A48" s="23">
        <v>43</v>
      </c>
      <c r="B48" s="404" t="s">
        <v>45</v>
      </c>
      <c r="C48" s="42">
        <v>9463</v>
      </c>
      <c r="D48" s="42">
        <v>727</v>
      </c>
      <c r="E48" s="42">
        <v>1066</v>
      </c>
      <c r="F48" s="150">
        <v>1728</v>
      </c>
      <c r="G48" s="400"/>
      <c r="H48" s="55"/>
    </row>
    <row r="49" spans="1:8" ht="15.75">
      <c r="A49" s="23">
        <v>44</v>
      </c>
      <c r="B49" s="404" t="s">
        <v>46</v>
      </c>
      <c r="C49" s="42">
        <v>9231</v>
      </c>
      <c r="D49" s="42">
        <v>909</v>
      </c>
      <c r="E49" s="42">
        <v>1105</v>
      </c>
      <c r="F49" s="150">
        <v>1585</v>
      </c>
      <c r="G49" s="400"/>
      <c r="H49" s="55"/>
    </row>
    <row r="50" spans="1:8" ht="15.75">
      <c r="A50" s="23">
        <v>45</v>
      </c>
      <c r="B50" s="404" t="s">
        <v>47</v>
      </c>
      <c r="C50" s="42">
        <v>8305</v>
      </c>
      <c r="D50" s="42">
        <v>598</v>
      </c>
      <c r="E50" s="42">
        <v>832</v>
      </c>
      <c r="F50" s="150">
        <v>1542</v>
      </c>
      <c r="G50" s="400"/>
      <c r="H50" s="55"/>
    </row>
    <row r="51" spans="1:8" ht="15.75">
      <c r="A51" s="23">
        <v>46</v>
      </c>
      <c r="B51" s="404" t="s">
        <v>48</v>
      </c>
      <c r="C51" s="42">
        <v>8387</v>
      </c>
      <c r="D51" s="42">
        <v>395</v>
      </c>
      <c r="E51" s="42">
        <v>846</v>
      </c>
      <c r="F51" s="150">
        <v>1910</v>
      </c>
      <c r="G51" s="400"/>
      <c r="H51" s="55"/>
    </row>
    <row r="52" spans="1:8" ht="15.75">
      <c r="A52" s="23">
        <v>47</v>
      </c>
      <c r="B52" s="404" t="s">
        <v>49</v>
      </c>
      <c r="C52" s="42">
        <v>6240</v>
      </c>
      <c r="D52" s="42">
        <v>341</v>
      </c>
      <c r="E52" s="42">
        <v>657</v>
      </c>
      <c r="F52" s="150">
        <v>1265</v>
      </c>
      <c r="G52" s="400"/>
      <c r="H52" s="55"/>
    </row>
    <row r="53" spans="1:8" ht="15.75">
      <c r="A53" s="23">
        <v>48</v>
      </c>
      <c r="B53" s="404" t="s">
        <v>50</v>
      </c>
      <c r="C53" s="42">
        <v>2528</v>
      </c>
      <c r="D53" s="42">
        <v>137</v>
      </c>
      <c r="E53" s="42">
        <v>292</v>
      </c>
      <c r="F53" s="150">
        <v>553</v>
      </c>
      <c r="G53" s="400"/>
      <c r="H53" s="55"/>
    </row>
    <row r="54" spans="1:8" ht="15.75">
      <c r="A54" s="23">
        <v>49</v>
      </c>
      <c r="B54" s="404" t="s">
        <v>51</v>
      </c>
      <c r="C54" s="42">
        <v>2665</v>
      </c>
      <c r="D54" s="42">
        <v>176</v>
      </c>
      <c r="E54" s="42">
        <v>289</v>
      </c>
      <c r="F54" s="150">
        <v>523</v>
      </c>
      <c r="G54" s="400"/>
      <c r="H54" s="55"/>
    </row>
    <row r="55" spans="1:8" ht="15.75">
      <c r="A55" s="23">
        <v>50</v>
      </c>
      <c r="B55" s="404" t="s">
        <v>52</v>
      </c>
      <c r="C55" s="42">
        <v>5302</v>
      </c>
      <c r="D55" s="42">
        <v>254</v>
      </c>
      <c r="E55" s="42">
        <v>507</v>
      </c>
      <c r="F55" s="150">
        <v>1173</v>
      </c>
      <c r="G55" s="400"/>
      <c r="H55" s="55"/>
    </row>
    <row r="56" spans="1:8" ht="15.75">
      <c r="A56" s="23">
        <v>51</v>
      </c>
      <c r="B56" s="404" t="s">
        <v>53</v>
      </c>
      <c r="C56" s="42">
        <v>25801</v>
      </c>
      <c r="D56" s="42">
        <v>1556</v>
      </c>
      <c r="E56" s="42">
        <v>2673</v>
      </c>
      <c r="F56" s="150">
        <v>4977</v>
      </c>
      <c r="G56" s="400"/>
      <c r="H56" s="55"/>
    </row>
    <row r="57" spans="1:8" ht="15.75">
      <c r="A57" s="23">
        <v>52</v>
      </c>
      <c r="B57" s="404" t="s">
        <v>54</v>
      </c>
      <c r="C57" s="42">
        <v>9431</v>
      </c>
      <c r="D57" s="42">
        <v>597</v>
      </c>
      <c r="E57" s="42">
        <v>1156</v>
      </c>
      <c r="F57" s="150">
        <v>1852</v>
      </c>
      <c r="G57" s="400"/>
      <c r="H57" s="55"/>
    </row>
    <row r="58" spans="1:8" ht="15.75">
      <c r="A58" s="23">
        <v>53</v>
      </c>
      <c r="B58" s="404" t="s">
        <v>55</v>
      </c>
      <c r="C58" s="42">
        <v>6458</v>
      </c>
      <c r="D58" s="42">
        <v>341</v>
      </c>
      <c r="E58" s="42">
        <v>628</v>
      </c>
      <c r="F58" s="150">
        <v>1498</v>
      </c>
      <c r="G58" s="400"/>
      <c r="H58" s="55"/>
    </row>
    <row r="59" spans="1:8" ht="15.75">
      <c r="A59" s="23">
        <v>54</v>
      </c>
      <c r="B59" s="404" t="s">
        <v>56</v>
      </c>
      <c r="C59" s="42">
        <v>6759</v>
      </c>
      <c r="D59" s="42">
        <v>438</v>
      </c>
      <c r="E59" s="42">
        <v>699</v>
      </c>
      <c r="F59" s="150">
        <v>1325</v>
      </c>
      <c r="G59" s="400"/>
      <c r="H59" s="55"/>
    </row>
    <row r="60" spans="1:8" ht="15.75">
      <c r="A60" s="23">
        <v>55</v>
      </c>
      <c r="B60" s="404" t="s">
        <v>57</v>
      </c>
      <c r="C60" s="42">
        <v>5814</v>
      </c>
      <c r="D60" s="42">
        <v>358</v>
      </c>
      <c r="E60" s="42">
        <v>686</v>
      </c>
      <c r="F60" s="150">
        <v>1120</v>
      </c>
      <c r="G60" s="400"/>
      <c r="H60" s="55"/>
    </row>
    <row r="61" spans="1:8" ht="15.75">
      <c r="A61" s="23">
        <v>56</v>
      </c>
      <c r="B61" s="404" t="s">
        <v>58</v>
      </c>
      <c r="C61" s="42">
        <v>18366</v>
      </c>
      <c r="D61" s="42">
        <v>867</v>
      </c>
      <c r="E61" s="42">
        <v>1805</v>
      </c>
      <c r="F61" s="150">
        <v>4215</v>
      </c>
      <c r="G61" s="400"/>
      <c r="H61" s="55"/>
    </row>
    <row r="62" spans="1:8" ht="15.75">
      <c r="A62" s="23">
        <v>57</v>
      </c>
      <c r="B62" s="404" t="s">
        <v>59</v>
      </c>
      <c r="C62" s="42">
        <v>5527</v>
      </c>
      <c r="D62" s="42">
        <v>381</v>
      </c>
      <c r="E62" s="42">
        <v>544</v>
      </c>
      <c r="F62" s="150">
        <v>1057</v>
      </c>
      <c r="G62" s="400"/>
      <c r="H62" s="55"/>
    </row>
    <row r="63" spans="1:8" ht="15.75">
      <c r="A63" s="23">
        <v>58</v>
      </c>
      <c r="B63" s="404" t="s">
        <v>60</v>
      </c>
      <c r="C63" s="42">
        <v>6525</v>
      </c>
      <c r="D63" s="42">
        <v>388</v>
      </c>
      <c r="E63" s="42">
        <v>685</v>
      </c>
      <c r="F63" s="150">
        <v>1386</v>
      </c>
      <c r="G63" s="400"/>
      <c r="H63" s="55"/>
    </row>
    <row r="64" spans="1:8" ht="15.75">
      <c r="A64" s="23">
        <v>59</v>
      </c>
      <c r="B64" s="404" t="s">
        <v>61</v>
      </c>
      <c r="C64" s="42">
        <v>26017</v>
      </c>
      <c r="D64" s="42">
        <v>1747</v>
      </c>
      <c r="E64" s="42">
        <v>3027</v>
      </c>
      <c r="F64" s="150">
        <v>5097</v>
      </c>
      <c r="G64" s="400"/>
      <c r="H64" s="55"/>
    </row>
    <row r="65" spans="1:8" ht="15.75">
      <c r="A65" s="23">
        <v>60</v>
      </c>
      <c r="B65" s="404" t="s">
        <v>62</v>
      </c>
      <c r="C65" s="42">
        <v>6083</v>
      </c>
      <c r="D65" s="42">
        <v>387</v>
      </c>
      <c r="E65" s="42">
        <v>561</v>
      </c>
      <c r="F65" s="150">
        <v>1217</v>
      </c>
      <c r="G65" s="400"/>
      <c r="H65" s="55"/>
    </row>
    <row r="66" spans="1:8" ht="15.75">
      <c r="A66" s="23">
        <v>61</v>
      </c>
      <c r="B66" s="404" t="s">
        <v>63</v>
      </c>
      <c r="C66" s="42">
        <v>22446</v>
      </c>
      <c r="D66" s="42">
        <v>2470</v>
      </c>
      <c r="E66" s="42">
        <v>2472</v>
      </c>
      <c r="F66" s="150">
        <v>3573</v>
      </c>
      <c r="G66" s="400"/>
      <c r="H66" s="55"/>
    </row>
    <row r="67" spans="1:8" ht="15.75">
      <c r="A67" s="23">
        <v>62</v>
      </c>
      <c r="B67" s="404" t="s">
        <v>64</v>
      </c>
      <c r="C67" s="42">
        <v>10977</v>
      </c>
      <c r="D67" s="42">
        <v>787</v>
      </c>
      <c r="E67" s="42">
        <v>1212</v>
      </c>
      <c r="F67" s="150">
        <v>2109</v>
      </c>
      <c r="G67" s="400"/>
      <c r="H67" s="55"/>
    </row>
    <row r="68" spans="1:8" ht="15.75">
      <c r="A68" s="23">
        <v>63</v>
      </c>
      <c r="B68" s="404" t="s">
        <v>65</v>
      </c>
      <c r="C68" s="42">
        <v>3776</v>
      </c>
      <c r="D68" s="42">
        <v>231</v>
      </c>
      <c r="E68" s="42">
        <v>335</v>
      </c>
      <c r="F68" s="150">
        <v>845</v>
      </c>
      <c r="G68" s="400"/>
      <c r="H68" s="55"/>
    </row>
    <row r="69" spans="1:8" ht="15.75">
      <c r="A69" s="23">
        <v>64</v>
      </c>
      <c r="B69" s="404" t="s">
        <v>66</v>
      </c>
      <c r="C69" s="42">
        <v>18541</v>
      </c>
      <c r="D69" s="42">
        <v>1173</v>
      </c>
      <c r="E69" s="42">
        <v>1820</v>
      </c>
      <c r="F69" s="150">
        <v>4037</v>
      </c>
      <c r="G69" s="400"/>
      <c r="H69" s="55"/>
    </row>
    <row r="70" spans="1:8" ht="15.75">
      <c r="A70" s="23">
        <v>65</v>
      </c>
      <c r="B70" s="404" t="s">
        <v>67</v>
      </c>
      <c r="C70" s="42">
        <v>13251</v>
      </c>
      <c r="D70" s="42">
        <v>771</v>
      </c>
      <c r="E70" s="42">
        <v>1304</v>
      </c>
      <c r="F70" s="150">
        <v>2780</v>
      </c>
      <c r="G70" s="400"/>
      <c r="H70" s="55"/>
    </row>
    <row r="71" spans="1:8" ht="15.75">
      <c r="A71" s="23">
        <v>66</v>
      </c>
      <c r="B71" s="404" t="s">
        <v>68</v>
      </c>
      <c r="C71" s="42">
        <v>2715</v>
      </c>
      <c r="D71" s="42">
        <v>141</v>
      </c>
      <c r="E71" s="42">
        <v>253</v>
      </c>
      <c r="F71" s="150">
        <v>616</v>
      </c>
      <c r="G71" s="400"/>
      <c r="H71" s="55"/>
    </row>
    <row r="72" spans="1:8" ht="15.75">
      <c r="A72" s="23">
        <v>67</v>
      </c>
      <c r="B72" s="404" t="s">
        <v>69</v>
      </c>
      <c r="C72" s="42">
        <v>14486</v>
      </c>
      <c r="D72" s="42">
        <v>716</v>
      </c>
      <c r="E72" s="42">
        <v>1365</v>
      </c>
      <c r="F72" s="150">
        <v>3258</v>
      </c>
      <c r="G72" s="400"/>
      <c r="H72" s="55"/>
    </row>
    <row r="73" spans="1:8" ht="15.75">
      <c r="A73" s="23">
        <v>68</v>
      </c>
      <c r="B73" s="404" t="s">
        <v>70</v>
      </c>
      <c r="C73" s="42">
        <v>26387</v>
      </c>
      <c r="D73" s="42">
        <v>1513</v>
      </c>
      <c r="E73" s="42">
        <v>2631</v>
      </c>
      <c r="F73" s="150">
        <v>5581</v>
      </c>
      <c r="G73" s="400"/>
      <c r="H73" s="55"/>
    </row>
    <row r="74" spans="1:8" ht="15.75">
      <c r="A74" s="23">
        <v>69</v>
      </c>
      <c r="B74" s="404" t="s">
        <v>71</v>
      </c>
      <c r="C74" s="42">
        <v>3789</v>
      </c>
      <c r="D74" s="42">
        <v>261</v>
      </c>
      <c r="E74" s="42">
        <v>415</v>
      </c>
      <c r="F74" s="150">
        <v>716</v>
      </c>
      <c r="G74" s="400"/>
      <c r="H74" s="55"/>
    </row>
    <row r="75" spans="1:8" ht="15.75">
      <c r="A75" s="23">
        <v>70</v>
      </c>
      <c r="B75" s="404" t="s">
        <v>72</v>
      </c>
      <c r="C75" s="42">
        <v>17039</v>
      </c>
      <c r="D75" s="42">
        <v>2326</v>
      </c>
      <c r="E75" s="42">
        <v>2211</v>
      </c>
      <c r="F75" s="150">
        <v>1957</v>
      </c>
      <c r="G75" s="400"/>
      <c r="H75" s="55"/>
    </row>
    <row r="76" spans="1:8" ht="15.75">
      <c r="A76" s="23">
        <v>71</v>
      </c>
      <c r="B76" s="404" t="s">
        <v>73</v>
      </c>
      <c r="C76" s="42">
        <v>3642</v>
      </c>
      <c r="D76" s="42">
        <v>194</v>
      </c>
      <c r="E76" s="42">
        <v>354</v>
      </c>
      <c r="F76" s="150">
        <v>899</v>
      </c>
      <c r="G76" s="400"/>
      <c r="H76" s="55"/>
    </row>
    <row r="77" spans="1:8" ht="15.75">
      <c r="A77" s="23">
        <v>72</v>
      </c>
      <c r="B77" s="404" t="s">
        <v>74</v>
      </c>
      <c r="C77" s="42">
        <v>1774</v>
      </c>
      <c r="D77" s="42">
        <v>93</v>
      </c>
      <c r="E77" s="42">
        <v>189</v>
      </c>
      <c r="F77" s="150">
        <v>423</v>
      </c>
      <c r="G77" s="400"/>
      <c r="H77" s="55"/>
    </row>
    <row r="78" spans="1:8" ht="15.75">
      <c r="A78" s="23">
        <v>73</v>
      </c>
      <c r="B78" s="404" t="s">
        <v>75</v>
      </c>
      <c r="C78" s="42">
        <v>2088</v>
      </c>
      <c r="D78" s="42">
        <v>113</v>
      </c>
      <c r="E78" s="42">
        <v>232</v>
      </c>
      <c r="F78" s="150">
        <v>388</v>
      </c>
      <c r="G78" s="400"/>
      <c r="H78" s="55"/>
    </row>
    <row r="79" spans="1:8" ht="15.75">
      <c r="A79" s="23">
        <v>74</v>
      </c>
      <c r="B79" s="404" t="s">
        <v>76</v>
      </c>
      <c r="C79" s="42">
        <v>4060</v>
      </c>
      <c r="D79" s="42">
        <v>209</v>
      </c>
      <c r="E79" s="42">
        <v>371</v>
      </c>
      <c r="F79" s="150">
        <v>857</v>
      </c>
      <c r="G79" s="400"/>
      <c r="H79" s="55"/>
    </row>
    <row r="80" spans="1:8" ht="15.75">
      <c r="A80" s="23">
        <v>75</v>
      </c>
      <c r="B80" s="404" t="s">
        <v>77</v>
      </c>
      <c r="C80" s="42">
        <v>3697</v>
      </c>
      <c r="D80" s="42">
        <v>208</v>
      </c>
      <c r="E80" s="42">
        <v>364</v>
      </c>
      <c r="F80" s="150">
        <v>817</v>
      </c>
      <c r="G80" s="400"/>
      <c r="H80" s="55"/>
    </row>
    <row r="81" spans="1:8" ht="15.75">
      <c r="A81" s="23">
        <v>76</v>
      </c>
      <c r="B81" s="404" t="s">
        <v>78</v>
      </c>
      <c r="C81" s="42">
        <v>37292</v>
      </c>
      <c r="D81" s="42">
        <v>2718</v>
      </c>
      <c r="E81" s="42">
        <v>3857</v>
      </c>
      <c r="F81" s="150">
        <v>7757</v>
      </c>
      <c r="G81" s="400"/>
      <c r="H81" s="55"/>
    </row>
    <row r="82" spans="1:8" ht="15.75">
      <c r="A82" s="23">
        <v>77</v>
      </c>
      <c r="B82" s="404" t="s">
        <v>79</v>
      </c>
      <c r="C82" s="42">
        <v>20325</v>
      </c>
      <c r="D82" s="42">
        <v>1467</v>
      </c>
      <c r="E82" s="42">
        <v>2098</v>
      </c>
      <c r="F82" s="150">
        <v>3859</v>
      </c>
      <c r="G82" s="400"/>
      <c r="H82" s="55"/>
    </row>
    <row r="83" spans="1:8" ht="15.75">
      <c r="A83" s="23">
        <v>78</v>
      </c>
      <c r="B83" s="405" t="s">
        <v>80</v>
      </c>
      <c r="C83" s="42">
        <v>10482</v>
      </c>
      <c r="D83" s="42">
        <v>986</v>
      </c>
      <c r="E83" s="42">
        <v>1116</v>
      </c>
      <c r="F83" s="150">
        <v>1882</v>
      </c>
      <c r="G83" s="400"/>
      <c r="H83" s="55"/>
    </row>
    <row r="84" spans="1:8" ht="15.75">
      <c r="A84" s="23">
        <v>79</v>
      </c>
      <c r="B84" s="404" t="s">
        <v>81</v>
      </c>
      <c r="C84" s="42">
        <v>4266</v>
      </c>
      <c r="D84" s="42">
        <v>265</v>
      </c>
      <c r="E84" s="42">
        <v>427</v>
      </c>
      <c r="F84" s="150">
        <v>891</v>
      </c>
      <c r="G84" s="400"/>
      <c r="H84" s="55"/>
    </row>
    <row r="85" spans="1:8" ht="15.75">
      <c r="A85" s="23">
        <v>80</v>
      </c>
      <c r="B85" s="404" t="s">
        <v>82</v>
      </c>
      <c r="C85" s="42">
        <v>3017</v>
      </c>
      <c r="D85" s="42">
        <v>181</v>
      </c>
      <c r="E85" s="42">
        <v>283</v>
      </c>
      <c r="F85" s="150">
        <v>697</v>
      </c>
      <c r="G85" s="400"/>
      <c r="H85" s="55"/>
    </row>
    <row r="86" spans="1:8" ht="15.75">
      <c r="A86" s="23">
        <v>81</v>
      </c>
      <c r="B86" s="404" t="s">
        <v>83</v>
      </c>
      <c r="C86" s="42">
        <v>5914</v>
      </c>
      <c r="D86" s="42">
        <v>333</v>
      </c>
      <c r="E86" s="42">
        <v>618</v>
      </c>
      <c r="F86" s="150">
        <v>1346</v>
      </c>
      <c r="G86" s="400"/>
      <c r="H86" s="55"/>
    </row>
    <row r="87" spans="1:8" ht="15.75">
      <c r="A87" s="23">
        <v>82</v>
      </c>
      <c r="B87" s="404" t="s">
        <v>84</v>
      </c>
      <c r="C87" s="42">
        <v>10930</v>
      </c>
      <c r="D87" s="42">
        <v>644</v>
      </c>
      <c r="E87" s="42">
        <v>991</v>
      </c>
      <c r="F87" s="150">
        <v>2288</v>
      </c>
      <c r="G87" s="400"/>
      <c r="H87" s="55"/>
    </row>
    <row r="88" spans="1:8" ht="15.75">
      <c r="A88" s="23">
        <v>83</v>
      </c>
      <c r="B88" s="404" t="s">
        <v>85</v>
      </c>
      <c r="C88" s="42">
        <v>6211</v>
      </c>
      <c r="D88" s="42">
        <v>398</v>
      </c>
      <c r="E88" s="42">
        <v>721</v>
      </c>
      <c r="F88" s="150">
        <v>1329</v>
      </c>
      <c r="G88" s="400"/>
      <c r="H88" s="55"/>
    </row>
    <row r="89" spans="1:8" ht="15.75">
      <c r="A89" s="23">
        <v>84</v>
      </c>
      <c r="B89" s="404" t="s">
        <v>86</v>
      </c>
      <c r="C89" s="42">
        <v>8815</v>
      </c>
      <c r="D89" s="42">
        <v>498</v>
      </c>
      <c r="E89" s="42">
        <v>945</v>
      </c>
      <c r="F89" s="150">
        <v>1746</v>
      </c>
      <c r="G89" s="400"/>
      <c r="H89" s="55"/>
    </row>
    <row r="90" spans="1:8" ht="15.75">
      <c r="A90" s="23">
        <v>85</v>
      </c>
      <c r="B90" s="404" t="s">
        <v>87</v>
      </c>
      <c r="C90" s="42">
        <v>3740</v>
      </c>
      <c r="D90" s="42">
        <v>205</v>
      </c>
      <c r="E90" s="42">
        <v>373</v>
      </c>
      <c r="F90" s="150">
        <v>847</v>
      </c>
      <c r="G90" s="400"/>
      <c r="H90" s="55"/>
    </row>
    <row r="91" spans="1:8" ht="15.75">
      <c r="A91" s="23">
        <v>86</v>
      </c>
      <c r="B91" s="404" t="s">
        <v>88</v>
      </c>
      <c r="C91" s="42">
        <v>30217</v>
      </c>
      <c r="D91" s="42">
        <v>1780</v>
      </c>
      <c r="E91" s="42">
        <v>3209</v>
      </c>
      <c r="F91" s="150">
        <v>5912</v>
      </c>
      <c r="G91" s="400"/>
      <c r="H91" s="55"/>
    </row>
    <row r="92" spans="1:8" ht="15.75">
      <c r="A92" s="23">
        <v>87</v>
      </c>
      <c r="B92" s="404" t="s">
        <v>89</v>
      </c>
      <c r="C92" s="42">
        <v>5780</v>
      </c>
      <c r="D92" s="42">
        <v>249</v>
      </c>
      <c r="E92" s="42">
        <v>602</v>
      </c>
      <c r="F92" s="150">
        <v>1273</v>
      </c>
      <c r="G92" s="400"/>
      <c r="H92" s="55"/>
    </row>
    <row r="93" spans="1:8" ht="15.75">
      <c r="A93" s="23">
        <v>88</v>
      </c>
      <c r="B93" s="404" t="s">
        <v>90</v>
      </c>
      <c r="C93" s="42">
        <v>4236</v>
      </c>
      <c r="D93" s="42">
        <v>227</v>
      </c>
      <c r="E93" s="42">
        <v>400</v>
      </c>
      <c r="F93" s="150">
        <v>900</v>
      </c>
      <c r="G93" s="400"/>
      <c r="H93" s="55"/>
    </row>
    <row r="94" spans="1:8" ht="15.75">
      <c r="A94" s="23">
        <v>89</v>
      </c>
      <c r="B94" s="404" t="s">
        <v>91</v>
      </c>
      <c r="C94" s="42">
        <v>6993</v>
      </c>
      <c r="D94" s="42">
        <v>491</v>
      </c>
      <c r="E94" s="42">
        <v>691</v>
      </c>
      <c r="F94" s="150">
        <v>1197</v>
      </c>
      <c r="G94" s="400"/>
      <c r="H94" s="55"/>
    </row>
    <row r="95" spans="1:8" ht="15.75">
      <c r="A95" s="23">
        <v>90</v>
      </c>
      <c r="B95" s="404" t="s">
        <v>92</v>
      </c>
      <c r="C95" s="42">
        <v>1893</v>
      </c>
      <c r="D95" s="42">
        <v>104</v>
      </c>
      <c r="E95" s="42">
        <v>173</v>
      </c>
      <c r="F95" s="150">
        <v>473</v>
      </c>
      <c r="G95" s="400"/>
      <c r="H95" s="55"/>
    </row>
    <row r="96" spans="1:8" ht="15.75">
      <c r="A96" s="23">
        <v>91</v>
      </c>
      <c r="B96" s="404" t="s">
        <v>93</v>
      </c>
      <c r="C96" s="42">
        <v>2507</v>
      </c>
      <c r="D96" s="42">
        <v>134</v>
      </c>
      <c r="E96" s="42">
        <v>270</v>
      </c>
      <c r="F96" s="150">
        <v>535</v>
      </c>
      <c r="G96" s="400"/>
      <c r="H96" s="55"/>
    </row>
    <row r="97" spans="1:8" ht="15.75">
      <c r="A97" s="23">
        <v>92</v>
      </c>
      <c r="B97" s="404" t="s">
        <v>94</v>
      </c>
      <c r="C97" s="42">
        <v>4067</v>
      </c>
      <c r="D97" s="42">
        <v>259</v>
      </c>
      <c r="E97" s="42">
        <v>399</v>
      </c>
      <c r="F97" s="150">
        <v>824</v>
      </c>
      <c r="G97" s="400"/>
      <c r="H97" s="55"/>
    </row>
    <row r="98" spans="1:8" ht="15.75">
      <c r="A98" s="23">
        <v>93</v>
      </c>
      <c r="B98" s="404" t="s">
        <v>95</v>
      </c>
      <c r="C98" s="42">
        <v>5760</v>
      </c>
      <c r="D98" s="42">
        <v>310</v>
      </c>
      <c r="E98" s="42">
        <v>572</v>
      </c>
      <c r="F98" s="150">
        <v>1291</v>
      </c>
      <c r="G98" s="400"/>
      <c r="H98" s="55"/>
    </row>
    <row r="99" spans="1:8" ht="15.75">
      <c r="A99" s="23">
        <v>94</v>
      </c>
      <c r="B99" s="404" t="s">
        <v>96</v>
      </c>
      <c r="C99" s="42">
        <v>8766</v>
      </c>
      <c r="D99" s="42">
        <v>425</v>
      </c>
      <c r="E99" s="42">
        <v>842</v>
      </c>
      <c r="F99" s="150">
        <v>1932</v>
      </c>
      <c r="G99" s="400"/>
      <c r="H99" s="55"/>
    </row>
    <row r="100" spans="1:8" ht="15.75">
      <c r="A100" s="23">
        <v>95</v>
      </c>
      <c r="B100" s="404" t="s">
        <v>97</v>
      </c>
      <c r="C100" s="42">
        <v>4127</v>
      </c>
      <c r="D100" s="42">
        <v>299</v>
      </c>
      <c r="E100" s="42">
        <v>434</v>
      </c>
      <c r="F100" s="150">
        <v>709</v>
      </c>
      <c r="G100" s="400"/>
      <c r="H100" s="55"/>
    </row>
    <row r="101" spans="1:8" ht="15.75">
      <c r="A101" s="23">
        <v>96</v>
      </c>
      <c r="B101" s="404" t="s">
        <v>98</v>
      </c>
      <c r="C101" s="42">
        <v>23116</v>
      </c>
      <c r="D101" s="42">
        <v>1882</v>
      </c>
      <c r="E101" s="42">
        <v>2404</v>
      </c>
      <c r="F101" s="150">
        <v>4358</v>
      </c>
      <c r="G101" s="400"/>
      <c r="H101" s="55"/>
    </row>
    <row r="102" spans="1:8" ht="15.75">
      <c r="A102" s="23">
        <v>97</v>
      </c>
      <c r="B102" s="404" t="s">
        <v>99</v>
      </c>
      <c r="C102" s="42">
        <v>27239</v>
      </c>
      <c r="D102" s="42">
        <v>1795</v>
      </c>
      <c r="E102" s="42">
        <v>3125</v>
      </c>
      <c r="F102" s="150">
        <v>5120</v>
      </c>
      <c r="G102" s="400"/>
      <c r="H102" s="55"/>
    </row>
    <row r="103" spans="1:8" ht="15.75">
      <c r="A103" s="23">
        <v>98</v>
      </c>
      <c r="B103" s="404" t="s">
        <v>100</v>
      </c>
      <c r="C103" s="42">
        <v>6158</v>
      </c>
      <c r="D103" s="42">
        <v>397</v>
      </c>
      <c r="E103" s="42">
        <v>594</v>
      </c>
      <c r="F103" s="150">
        <v>1502</v>
      </c>
      <c r="G103" s="400"/>
      <c r="H103" s="55"/>
    </row>
    <row r="104" spans="1:8" ht="15.75">
      <c r="A104" s="23">
        <v>99</v>
      </c>
      <c r="B104" s="404" t="s">
        <v>101</v>
      </c>
      <c r="C104" s="42">
        <v>2426</v>
      </c>
      <c r="D104" s="42">
        <v>155</v>
      </c>
      <c r="E104" s="42">
        <v>267</v>
      </c>
      <c r="F104" s="150">
        <v>445</v>
      </c>
      <c r="G104" s="400"/>
      <c r="H104" s="55"/>
    </row>
    <row r="105" spans="1:8" ht="15.75">
      <c r="A105" s="23">
        <v>100</v>
      </c>
      <c r="B105" s="404" t="s">
        <v>102</v>
      </c>
      <c r="C105" s="42">
        <v>18197</v>
      </c>
      <c r="D105" s="42">
        <v>1633</v>
      </c>
      <c r="E105" s="42">
        <v>1900</v>
      </c>
      <c r="F105" s="150">
        <v>3375</v>
      </c>
      <c r="G105" s="400"/>
      <c r="H105" s="55"/>
    </row>
    <row r="106" spans="1:8" ht="15.75">
      <c r="A106" s="23">
        <v>101</v>
      </c>
      <c r="B106" s="404" t="s">
        <v>103</v>
      </c>
      <c r="C106" s="42">
        <v>3844</v>
      </c>
      <c r="D106" s="42">
        <v>250</v>
      </c>
      <c r="E106" s="42">
        <v>351</v>
      </c>
      <c r="F106" s="150">
        <v>886</v>
      </c>
      <c r="G106" s="400"/>
      <c r="H106" s="55"/>
    </row>
    <row r="107" spans="1:8" ht="15.75">
      <c r="A107" s="23">
        <v>102</v>
      </c>
      <c r="B107" s="404" t="s">
        <v>104</v>
      </c>
      <c r="C107" s="42">
        <v>5609</v>
      </c>
      <c r="D107" s="42">
        <v>318</v>
      </c>
      <c r="E107" s="42">
        <v>651</v>
      </c>
      <c r="F107" s="150">
        <v>1270</v>
      </c>
      <c r="G107" s="400"/>
      <c r="H107" s="55"/>
    </row>
    <row r="108" spans="1:8" ht="15.75">
      <c r="A108" s="23">
        <v>103</v>
      </c>
      <c r="B108" s="404" t="s">
        <v>105</v>
      </c>
      <c r="C108" s="42">
        <v>13663</v>
      </c>
      <c r="D108" s="42">
        <v>916</v>
      </c>
      <c r="E108" s="42">
        <v>1478</v>
      </c>
      <c r="F108" s="150">
        <v>2716</v>
      </c>
      <c r="G108" s="400"/>
      <c r="H108" s="55"/>
    </row>
    <row r="109" spans="1:8" ht="15.75">
      <c r="A109" s="23">
        <v>104</v>
      </c>
      <c r="B109" s="404" t="s">
        <v>106</v>
      </c>
      <c r="C109" s="42">
        <v>10359</v>
      </c>
      <c r="D109" s="42">
        <v>977</v>
      </c>
      <c r="E109" s="42">
        <v>1224</v>
      </c>
      <c r="F109" s="150">
        <v>1612</v>
      </c>
      <c r="G109" s="400"/>
      <c r="H109" s="55"/>
    </row>
    <row r="110" spans="1:8" ht="15.75">
      <c r="A110" s="23">
        <v>105</v>
      </c>
      <c r="B110" s="24" t="s">
        <v>107</v>
      </c>
      <c r="C110" s="42">
        <v>3855</v>
      </c>
      <c r="D110" s="42">
        <v>187</v>
      </c>
      <c r="E110" s="42">
        <v>367</v>
      </c>
      <c r="F110" s="150">
        <v>984</v>
      </c>
      <c r="G110" s="400"/>
      <c r="H110" s="55"/>
    </row>
    <row r="111" spans="1:8" ht="15.75">
      <c r="A111" s="23">
        <v>106</v>
      </c>
      <c r="B111" s="24" t="s">
        <v>108</v>
      </c>
      <c r="C111" s="42">
        <v>32773</v>
      </c>
      <c r="D111" s="42">
        <v>2139</v>
      </c>
      <c r="E111" s="42">
        <v>3573</v>
      </c>
      <c r="F111" s="150">
        <v>6425</v>
      </c>
      <c r="G111" s="400"/>
      <c r="H111" s="55"/>
    </row>
    <row r="112" spans="1:8" ht="15.75">
      <c r="A112" s="23">
        <v>107</v>
      </c>
      <c r="B112" s="24" t="s">
        <v>109</v>
      </c>
      <c r="C112" s="42">
        <v>3821</v>
      </c>
      <c r="D112" s="42">
        <v>223</v>
      </c>
      <c r="E112" s="42">
        <v>378</v>
      </c>
      <c r="F112" s="150">
        <v>756</v>
      </c>
      <c r="G112" s="400"/>
      <c r="H112" s="55"/>
    </row>
    <row r="113" spans="1:8" ht="15.75">
      <c r="A113" s="23">
        <v>108</v>
      </c>
      <c r="B113" s="24" t="s">
        <v>110</v>
      </c>
      <c r="C113" s="42">
        <v>31903</v>
      </c>
      <c r="D113" s="42">
        <v>2353</v>
      </c>
      <c r="E113" s="42">
        <v>3673</v>
      </c>
      <c r="F113" s="150">
        <v>6238</v>
      </c>
      <c r="G113" s="400"/>
      <c r="H113" s="55"/>
    </row>
    <row r="114" spans="1:8" ht="15.75">
      <c r="A114" s="23">
        <v>109</v>
      </c>
      <c r="B114" s="24" t="s">
        <v>111</v>
      </c>
      <c r="C114" s="42">
        <v>2775</v>
      </c>
      <c r="D114" s="42">
        <v>169</v>
      </c>
      <c r="E114" s="42">
        <v>315</v>
      </c>
      <c r="F114" s="150">
        <v>681</v>
      </c>
      <c r="G114" s="400"/>
      <c r="H114" s="55"/>
    </row>
    <row r="115" spans="1:8" ht="15.75">
      <c r="A115" s="23">
        <v>110</v>
      </c>
      <c r="B115" s="24" t="s">
        <v>112</v>
      </c>
      <c r="C115" s="42">
        <v>9867</v>
      </c>
      <c r="D115" s="42">
        <v>549</v>
      </c>
      <c r="E115" s="42">
        <v>920</v>
      </c>
      <c r="F115" s="150">
        <v>2332</v>
      </c>
      <c r="G115" s="400"/>
      <c r="H115" s="55"/>
    </row>
    <row r="116" spans="1:8" ht="15.75">
      <c r="A116" s="23">
        <v>111</v>
      </c>
      <c r="B116" s="24" t="s">
        <v>113</v>
      </c>
      <c r="C116" s="42">
        <v>3668</v>
      </c>
      <c r="D116" s="42">
        <v>187</v>
      </c>
      <c r="E116" s="42">
        <v>374</v>
      </c>
      <c r="F116" s="150">
        <v>914</v>
      </c>
      <c r="G116" s="400"/>
      <c r="H116" s="55"/>
    </row>
    <row r="117" spans="1:8" ht="15.75">
      <c r="A117" s="23">
        <v>112</v>
      </c>
      <c r="B117" s="24" t="s">
        <v>114</v>
      </c>
      <c r="C117" s="42">
        <v>2225</v>
      </c>
      <c r="D117" s="42">
        <v>113</v>
      </c>
      <c r="E117" s="42">
        <v>217</v>
      </c>
      <c r="F117" s="150">
        <v>520</v>
      </c>
      <c r="G117" s="400"/>
      <c r="H117" s="55"/>
    </row>
    <row r="118" spans="1:8" ht="15.75">
      <c r="A118" s="23">
        <v>113</v>
      </c>
      <c r="B118" s="24" t="s">
        <v>115</v>
      </c>
      <c r="C118" s="42">
        <v>4454</v>
      </c>
      <c r="D118" s="42">
        <v>236</v>
      </c>
      <c r="E118" s="42">
        <v>457</v>
      </c>
      <c r="F118" s="150">
        <v>911</v>
      </c>
      <c r="G118" s="400"/>
      <c r="H118" s="55"/>
    </row>
    <row r="119" spans="1:8" ht="15.75">
      <c r="A119" s="23">
        <v>114</v>
      </c>
      <c r="B119" s="24" t="s">
        <v>116</v>
      </c>
      <c r="C119" s="42">
        <v>9190</v>
      </c>
      <c r="D119" s="42">
        <v>573</v>
      </c>
      <c r="E119" s="42">
        <v>967</v>
      </c>
      <c r="F119" s="150">
        <v>1834</v>
      </c>
      <c r="G119" s="400"/>
      <c r="H119" s="55"/>
    </row>
    <row r="120" spans="1:8" ht="15.75">
      <c r="A120" s="23">
        <v>115</v>
      </c>
      <c r="B120" s="24" t="s">
        <v>117</v>
      </c>
      <c r="C120" s="42">
        <v>12890</v>
      </c>
      <c r="D120" s="42">
        <v>839</v>
      </c>
      <c r="E120" s="42">
        <v>1482</v>
      </c>
      <c r="F120" s="150">
        <v>2454</v>
      </c>
      <c r="G120" s="400"/>
      <c r="H120" s="55"/>
    </row>
    <row r="121" spans="1:8" ht="15.75">
      <c r="A121" s="23">
        <v>116</v>
      </c>
      <c r="B121" s="24" t="s">
        <v>118</v>
      </c>
      <c r="C121" s="42">
        <v>4293</v>
      </c>
      <c r="D121" s="42">
        <v>241</v>
      </c>
      <c r="E121" s="42">
        <v>452</v>
      </c>
      <c r="F121" s="150">
        <v>971</v>
      </c>
      <c r="G121" s="400"/>
      <c r="H121" s="55"/>
    </row>
    <row r="122" spans="1:8" ht="15.75">
      <c r="A122" s="23">
        <v>117</v>
      </c>
      <c r="B122" s="24" t="s">
        <v>119</v>
      </c>
      <c r="C122" s="42">
        <v>5880</v>
      </c>
      <c r="D122" s="42">
        <v>263</v>
      </c>
      <c r="E122" s="42">
        <v>645</v>
      </c>
      <c r="F122" s="150">
        <v>1346</v>
      </c>
      <c r="G122" s="400"/>
      <c r="H122" s="55"/>
    </row>
    <row r="123" spans="1:8" ht="15.75">
      <c r="A123" s="23">
        <v>118</v>
      </c>
      <c r="B123" s="24" t="s">
        <v>120</v>
      </c>
      <c r="C123" s="42">
        <v>6633</v>
      </c>
      <c r="D123" s="42">
        <v>342</v>
      </c>
      <c r="E123" s="42">
        <v>692</v>
      </c>
      <c r="F123" s="150">
        <v>1466</v>
      </c>
      <c r="G123" s="400"/>
      <c r="H123" s="55"/>
    </row>
    <row r="124" spans="1:8" ht="15.75">
      <c r="A124" s="27">
        <v>119</v>
      </c>
      <c r="B124" s="25" t="s">
        <v>121</v>
      </c>
      <c r="C124" s="42">
        <v>3431</v>
      </c>
      <c r="D124" s="42">
        <v>174</v>
      </c>
      <c r="E124" s="42">
        <v>376</v>
      </c>
      <c r="F124" s="150">
        <v>729</v>
      </c>
      <c r="G124" s="400"/>
      <c r="H124" s="55"/>
    </row>
    <row r="125" spans="1:8" ht="15.75">
      <c r="A125" s="430" t="s">
        <v>122</v>
      </c>
      <c r="B125" s="430" t="s">
        <v>122</v>
      </c>
      <c r="C125" s="356">
        <f>SUM(C15:C124)</f>
        <v>1057239</v>
      </c>
      <c r="D125" s="356">
        <f>SUM(D15:D124)</f>
        <v>70319</v>
      </c>
      <c r="E125" s="356">
        <f>SUM(E15:E124)</f>
        <v>111816</v>
      </c>
      <c r="F125" s="356">
        <f>SUM(F15:F124)</f>
        <v>212508</v>
      </c>
    </row>
    <row r="126" spans="1:8" ht="15.75">
      <c r="F126" s="44"/>
    </row>
    <row r="127" spans="1:8" ht="15.75">
      <c r="C127" s="149"/>
      <c r="D127" s="149"/>
      <c r="E127" s="149"/>
      <c r="F127" s="149"/>
    </row>
  </sheetData>
  <mergeCells count="2">
    <mergeCell ref="A14:B14"/>
    <mergeCell ref="A125:B12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PFI</vt:lpstr>
      <vt:lpstr>Vertetie_ienemumi</vt:lpstr>
      <vt:lpstr>IIN_ienemumi</vt:lpstr>
      <vt:lpstr>IIN_SK_koeficienti</vt:lpstr>
      <vt:lpstr>Iedzivotaju_skaits_struktura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Sanita.Skiltere</dc:creator>
  <cp:keywords/>
  <dc:description/>
  <cp:lastModifiedBy>Maija Pētermane</cp:lastModifiedBy>
  <cp:revision/>
  <cp:lastPrinted>2014-11-24T09:55:06Z</cp:lastPrinted>
  <dcterms:created xsi:type="dcterms:W3CDTF">2009-10-28T13:46:16Z</dcterms:created>
  <dcterms:modified xsi:type="dcterms:W3CDTF">2014-11-24T10:59:44Z</dcterms:modified>
  <cp:contentStatus/>
</cp:coreProperties>
</file>